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ต.1" sheetId="1" r:id="rId1"/>
    <sheet name="ต.2" sheetId="2" r:id="rId2"/>
    <sheet name="ต.3" sheetId="3" r:id="rId3"/>
    <sheet name="ต.4" sheetId="4" r:id="rId4"/>
    <sheet name="ต.5" sheetId="5" r:id="rId5"/>
    <sheet name="ต.6" sheetId="6" r:id="rId6"/>
    <sheet name="ต.7" sheetId="7" r:id="rId7"/>
    <sheet name="ต.8" sheetId="8" r:id="rId8"/>
  </sheets>
  <definedNames/>
  <calcPr fullCalcOnLoad="1"/>
</workbook>
</file>

<file path=xl/sharedStrings.xml><?xml version="1.0" encoding="utf-8"?>
<sst xmlns="http://schemas.openxmlformats.org/spreadsheetml/2006/main" count="425" uniqueCount="140">
  <si>
    <t>ตารางที่ 1 รายงานรายได้แยกประเภทตามแหล่งของเงิน</t>
  </si>
  <si>
    <t>รายได้จากรัฐบาล</t>
  </si>
  <si>
    <t>รายได้จากการขายสินค้าและบริการ</t>
  </si>
  <si>
    <t>รายได้จากเงินช่วยเหลือและเงินบริจาค</t>
  </si>
  <si>
    <t>รายได้อื่น</t>
  </si>
  <si>
    <t>รายได้รวม</t>
  </si>
  <si>
    <t>รายได้สูง/(ต่ำ)กว่าค่าใช้จ่ายสะสม</t>
  </si>
  <si>
    <t>ตารางที่ 2 รายงานประเภทค่าใช้จ่ายของหน่วยงาน</t>
  </si>
  <si>
    <t>ลำดับ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</si>
  <si>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</si>
  <si>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</si>
  <si>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</si>
  <si>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</si>
  <si>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</si>
  <si>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ค่าใช้จ่ายด้านบุคลากร</t>
  </si>
  <si>
    <t>ค่าใช้จ่ายเดินทาง</t>
  </si>
  <si>
    <t>ค่าเสื่อมราคาและค่าตัดจำหน่าย</t>
  </si>
  <si>
    <t>ค่าใช้จ่ายเงินอุดหนุน</t>
  </si>
  <si>
    <t>ค่าใช้จ่ายรวมตามงบการเงิน</t>
  </si>
  <si>
    <t>คงเหลือ</t>
  </si>
  <si>
    <t>ชื่อกิจกรรม</t>
  </si>
  <si>
    <t>ต้นทุนรวม</t>
  </si>
  <si>
    <t>ปริมาณ</t>
  </si>
  <si>
    <t>หน่วยนับ</t>
  </si>
  <si>
    <t>ต้นทุนต่อหน่วย</t>
  </si>
  <si>
    <t>FTES.</t>
  </si>
  <si>
    <t>นักเรียน</t>
  </si>
  <si>
    <t>ผู้เข้าร่วม</t>
  </si>
  <si>
    <t>โครงการวิจัย</t>
  </si>
  <si>
    <t>ชื่อผลผลิต</t>
  </si>
  <si>
    <t>หน่วย : บาท</t>
  </si>
  <si>
    <t>เพิ่มขึ้น/(ลดลง)</t>
  </si>
  <si>
    <t>เปรียบเทียบ</t>
  </si>
  <si>
    <t>โครงการ</t>
  </si>
  <si>
    <t>กิจกรรมการเรียนการสอนสถาบันการศึกษานานาชาติ</t>
  </si>
  <si>
    <t>กิจกรรมการเรียนการสอนระดับปริญญาโทด้านวิทยาศาสตร์ฯ</t>
  </si>
  <si>
    <t>กิจกรรมการฝึกปฏิบัติการฯสาธิตประถม</t>
  </si>
  <si>
    <t>กิจกรรมการฝึกปฏิบัติการฯสาธิตมัธยม</t>
  </si>
  <si>
    <t>กิจกรรมการเรียนการสอนคณะสาธารณสุขศาสตร์</t>
  </si>
  <si>
    <t>การเรียนการสอนระดับปริญญาโทคณะวิทยาศาสตร์</t>
  </si>
  <si>
    <t>การเรียนการสอนสถาบันการศึกษานานาชาติ</t>
  </si>
  <si>
    <t>การฝึกปฏิบัติการฯสาธิตประถม</t>
  </si>
  <si>
    <t>การฝึกปฏิบัติการฯสาธิตมัธยม</t>
  </si>
  <si>
    <t>#กิจกรรมการจัดการเรียนการสอนด้านวิทยาศาสตร์เทคโนโลยีระดับปริญญาตรี</t>
  </si>
  <si>
    <t>#กิจกรรมการจัดการเรียนการสอนด้านสังคมศาสตร์ระดับปริญญาตรี</t>
  </si>
  <si>
    <t>#กิจกรรมการเรียนการสอนสถาบันการศึกษานานาชาติ</t>
  </si>
  <si>
    <t>#กิจกรรมการเรียนการสอนระดับปริญญาโท</t>
  </si>
  <si>
    <t>#กิจกรรมการเรียนการสอนระดับปริญญาเอก</t>
  </si>
  <si>
    <t>#กิจกรรมฝึกปฏิบัติการห้องปฏิบัติการเรียนการสอน</t>
  </si>
  <si>
    <t>#กิจกรรมการจัดการเรียนการสอนด้านวิทยาศาสตร์สุขภาพ</t>
  </si>
  <si>
    <t>#กิจกรรมการบริการทางวิชาการ</t>
  </si>
  <si>
    <t>#การจัดการเรียนการสอนด้านวิทยาศาสตร์และเทคโนโลยีระดับปริญญาตรี</t>
  </si>
  <si>
    <t>#การจัดการเรียนการสอนด้านวิทยาศาสตร์และเทคโนโลยีระดับปริญญาโท</t>
  </si>
  <si>
    <t>#การจัดการเรียนการสอนด้านสังคมศาสตร์ระดับปริญญาตรี</t>
  </si>
  <si>
    <t>#การเรียนการสอนสถาบันการศึกษานานาชาติ</t>
  </si>
  <si>
    <t>#การจัดการเรียนการสอนด้านสังคมศาสตร์ระดับปริญญาโท</t>
  </si>
  <si>
    <t>#การจัดการเรียนการสอนด้านสังคมศาสตร์ระดับปริญญาเอก</t>
  </si>
  <si>
    <t>#ฝึกปฏิบัติการห้องปฏิบัติการเรียนการสอน</t>
  </si>
  <si>
    <t>#การเรียนการสอนด้านวิทยาศาสตร์สุขภาพระดับปริญญาตรี</t>
  </si>
  <si>
    <t>#การบริการทางวิชาการ</t>
  </si>
  <si>
    <t>#การเผยแพร่ศิลปวัฒนธรรม</t>
  </si>
  <si>
    <t>#การวิจัยเพื่อถ่ายทอดเทคโนโลยี</t>
  </si>
  <si>
    <t>#การวิจัยเพื่อสร้างองค์ความรู้</t>
  </si>
  <si>
    <t>#กิจกรรมการเผยแพร่ศิลปวัฒนธรรม</t>
  </si>
  <si>
    <t>#กิจกรรมการวิจัยเพื่อสร้างองค์ความรู้</t>
  </si>
  <si>
    <t>#กิจกรรมการวิจัยเพื่อถ่ายทอดเทคโนโลยี</t>
  </si>
  <si>
    <t>เงินในงบประมาณ (y-1)</t>
  </si>
  <si>
    <t>เงินนอกงบประมาณ (y-1)</t>
  </si>
  <si>
    <t>งบกลาง (y-1)</t>
  </si>
  <si>
    <t>รวม (y-1)</t>
  </si>
  <si>
    <t>รวมค่าใช้จ่าย</t>
  </si>
  <si>
    <t>รายการค่าใช้จ่าย</t>
  </si>
  <si>
    <t>บวก</t>
  </si>
  <si>
    <t>หัก</t>
  </si>
  <si>
    <t xml:space="preserve">เงินอุดหนุนบุคลากร(พนักงานงบคลัง) </t>
  </si>
  <si>
    <t>ค่าบำเหน็จ/บำนาญ</t>
  </si>
  <si>
    <t>ค่าใช้จ่ายที่เกี่ยวข้องในการผลิตผลผลิต</t>
  </si>
  <si>
    <t>ค่าเสื่อมราคา</t>
  </si>
  <si>
    <t>ค่าเสื่อมราคา (y-1)</t>
  </si>
  <si>
    <t>ต้นทุนรวม (y-1)</t>
  </si>
  <si>
    <t>ปริมาณ (y-1)</t>
  </si>
  <si>
    <t>หน่วยนับ (y-1)</t>
  </si>
  <si>
    <t>ต้นทุนต่อหน่วย (y-1)</t>
  </si>
  <si>
    <t>ประเภทรายได้</t>
  </si>
  <si>
    <t>ค่าใช้จ่ายอื่นๆ</t>
  </si>
  <si>
    <t>กิจกรรมการเรียนการสอนระดับปริญญาตรีคณะวิทยาศาสตร์</t>
  </si>
  <si>
    <t>กิจกรรมการเรียนการสอนระดับปริญญาตรีคณะวิศวกรรมศาสตร์</t>
  </si>
  <si>
    <t>กิจกรรมการเรียนการสอนระดับปริญญาตรีคณะนิติศาสตร์</t>
  </si>
  <si>
    <t>กิจกรรมการเรียนการสอนระดับปริญญาตรีคณะศึกษาศาสตร์</t>
  </si>
  <si>
    <t>กิจกรรมการเรียนการสอนระดับปริญญาตรีคณะมนุษยศาสตร์</t>
  </si>
  <si>
    <t>กิจกรรมการเรียนการสอนระดับปริญญาตรีคณะเศรษฐศาสตร์</t>
  </si>
  <si>
    <t>กิจกรรมการเรียนการสอนระดับปริญญาตรีคณะศิลปกรรมศาสตร์</t>
  </si>
  <si>
    <t>กิจกรรมการเรียนการสอนระดับปริญญาตรีคณะพัฒนาทรัพยากรมนุษย์</t>
  </si>
  <si>
    <t>กิจกรรมการเรียนการสอนระดับปริญญาเอกโครงการปรัชญาดุษฎีฯ</t>
  </si>
  <si>
    <t>การเรียนการสอนระดับปริญญาตรีคณะวิทยาศาสตร์</t>
  </si>
  <si>
    <t>การเรียนการสอนระดับปริญญาตรีคณะวิศวกรรมศาสตร์</t>
  </si>
  <si>
    <t>การเรียนการสอนระดับปริญญาตรีคณะนิติศาสตร์</t>
  </si>
  <si>
    <t>การเรียนการสอนระดับปริญญาตรีคณะบริหารธุรกิจ</t>
  </si>
  <si>
    <t>การเรียนการสอนระดับปริญญาตรีคณะศึกษาศาสตร์</t>
  </si>
  <si>
    <t>การเรียนการสอนระดับปริญญาตรีคณะมนุษยศาสตร์</t>
  </si>
  <si>
    <t>การเรียนการสอนระดับปริญญาตรีคณะเศรษฐศาสตร์</t>
  </si>
  <si>
    <t>การเรียนการสอนระดับปริญญาตรีคณะศิลปกรรมศาสตร์</t>
  </si>
  <si>
    <t>การเรียนการสอนระดับปริญญาตรีคณะพัฒนาทรัพยากรมนุษย์</t>
  </si>
  <si>
    <t>การจัดการเรียนการสอนระดับปริญญาตรีคณะสาธารณสุขศาสตร์</t>
  </si>
  <si>
    <t>การเรียนการสอนระดับปริญญาเอกโครงการปรัชญาดุษฎีทางสังคมศาสตร์</t>
  </si>
  <si>
    <t>ต้นทุนรวม เพิ่มขึ้น/(ลดลง) %</t>
  </si>
  <si>
    <t>ปริมาณ เพิ่มขึ้น/(ลดลง) %</t>
  </si>
  <si>
    <t>ต้นทุนต่อหน่วย เพิ่มขึ้น/(ลดลง) %</t>
  </si>
  <si>
    <t xml:space="preserve">บวก </t>
  </si>
  <si>
    <t xml:space="preserve">หัก  </t>
  </si>
  <si>
    <r>
      <rPr>
        <b/>
        <u val="single"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 : </t>
    </r>
  </si>
  <si>
    <t>ชื่อผลผลิต (y-1)</t>
  </si>
  <si>
    <t>ประเภทรายได้ (y-1)</t>
  </si>
  <si>
    <t>ประเภทค่าใช้จ่าย (y-1)</t>
  </si>
  <si>
    <t>รวมค่าใช้จ่าย (y-1)</t>
  </si>
  <si>
    <t>ชื่อกิจกรรม (y-1)</t>
  </si>
  <si>
    <t>FTES</t>
  </si>
  <si>
    <t>กิจกรรมการเรียนการสอนคณะวิทยาลัยการแพทย์ทางเลือก</t>
  </si>
  <si>
    <t>กิจกรรมการเรียนการสอนระดับปริญญาตรีคณะเกษตรและชีวภาพ</t>
  </si>
  <si>
    <t>กิจกรรมการเรียนการสอนระดับปริญญาโทบัณฑิตวิทยาลัย</t>
  </si>
  <si>
    <t>เรื่อง</t>
  </si>
  <si>
    <t>คน</t>
  </si>
  <si>
    <t>กิจกรรมการเรียนการสอนระดับปริญญาตรีศูนย์การศึกษา-ชัยนาท</t>
  </si>
  <si>
    <t>การเรียนการสอนระดับปริญญาตรีคณะเกษตรและชีวภาพ</t>
  </si>
  <si>
    <t>การเรียนการสอนระดับปริญญาตรีศูนย์การศึกษา-ชัยนาท</t>
  </si>
  <si>
    <t>การเรียนการสอนระดับปริญญาโทด้านบัณฑิตวิทยาลัย</t>
  </si>
  <si>
    <t>การจัดการเรียนการสอนระดับปริญญาตรีคณะวิทยาลัยการแพทย์ทางเลือก</t>
  </si>
  <si>
    <t>ปีงบประมาณ พ.ศ. 2563</t>
  </si>
  <si>
    <t>ค่าตอบแทน ใช้สอยวัสดุ และสาธารณูปโภค</t>
  </si>
  <si>
    <t>ค่าใช้จ่ายด้านการฝึกอบรม</t>
  </si>
  <si>
    <t>ปีงบประมาณ พ.ศ.2563</t>
  </si>
  <si>
    <r>
      <rPr>
        <b/>
        <u val="single"/>
        <sz val="18"/>
        <color indexed="8"/>
        <rFont val="Angsana New"/>
        <family val="1"/>
      </rPr>
      <t>ตารางที่ 5</t>
    </r>
    <r>
      <rPr>
        <b/>
        <sz val="18"/>
        <color indexed="8"/>
        <rFont val="Angsana New"/>
        <family val="1"/>
      </rPr>
      <t xml:space="preserve"> เปรียบเทียบรายได้แยกตามแหล่งเงินประจำปี 2563 และ 2564</t>
    </r>
  </si>
  <si>
    <t>ตารางที่ 6 เปรียบเทียบต้นทุนตามประเภทค่าใช้จ่าย ประจำปี 2563 และ 2564</t>
  </si>
  <si>
    <t>ปีงบประมาณ พ.ศ. 2564</t>
  </si>
  <si>
    <t>ตารางที่ 3 รายงานต้นทุนกิจกรรม ประจำปีงบประมาณ พ.ศ. 2564</t>
  </si>
  <si>
    <t>กิจกรรมการเรียนการสอนระดับปริญญาตรีคณะวิทยาการจัดการ</t>
  </si>
  <si>
    <t>ตารางที่ 4 รายงานต้นทุนผลผลิต ประจำปีงบประมาณ พ.ศ. 2564</t>
  </si>
  <si>
    <t>ตารางที่ 7 รายงานเปรียบเทียบต้นทุนกิจกรรม ประจำปีงบประมาณ พ.ศ. 2563 และ 2564</t>
  </si>
  <si>
    <t>ปีงบประมาณ พ.ศ.2564</t>
  </si>
  <si>
    <t>ตารางที่ 8 รายงานต้นทุนต่อหน่วยผลผลิตจำแนกตามกลุ่มสาขาวิชาของระบบการรับเข้าศึกษาต่อในระดับอุดมศึกษา ปีงบประมาณ  พ.ศ. 2563 และ 2564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</si>
</sst>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.00_-;\(#,##0.00\);_-* &quot;-&quot;??_-;_-@_-"/>
    <numFmt numFmtId="196" formatCode="_-* #,##0.00_-;\(\ #,##0.00\);_-* &quot;-&quot;??_-;_-@_-"/>
    <numFmt numFmtId="197" formatCode="_-* #,##0_-;\-* #,##0_-;_-* &quot;-&quot;??_-;_-@_-"/>
    <numFmt numFmtId="198" formatCode="#,##0.00_ ;[Red]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sz val="15"/>
      <color indexed="10"/>
      <name val="Angsana New"/>
      <family val="1"/>
    </font>
    <font>
      <u val="single"/>
      <sz val="15"/>
      <color indexed="8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15"/>
      <color indexed="10"/>
      <name val="Angsana New"/>
      <family val="1"/>
    </font>
    <font>
      <b/>
      <u val="single"/>
      <sz val="18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name val="Angsana New"/>
      <family val="1"/>
    </font>
    <font>
      <b/>
      <u val="doubleAccounting"/>
      <sz val="16"/>
      <color indexed="8"/>
      <name val="Angsana New"/>
      <family val="1"/>
    </font>
    <font>
      <u val="singleAccounting"/>
      <sz val="16"/>
      <color indexed="8"/>
      <name val="Angsana New"/>
      <family val="1"/>
    </font>
    <font>
      <b/>
      <u val="singleAccounting"/>
      <sz val="16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ngsana New"/>
      <family val="1"/>
    </font>
    <font>
      <b/>
      <sz val="18"/>
      <color theme="1"/>
      <name val="Angsana New"/>
      <family val="1"/>
    </font>
    <font>
      <sz val="15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FF0000"/>
      <name val="Angsana New"/>
      <family val="1"/>
    </font>
    <font>
      <sz val="16"/>
      <color rgb="FFFF0000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BD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195" fontId="4" fillId="0" borderId="10" xfId="0" applyNumberFormat="1" applyFont="1" applyBorder="1" applyAlignment="1">
      <alignment horizontal="center" vertical="top"/>
    </xf>
    <xf numFmtId="195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94" fontId="6" fillId="0" borderId="10" xfId="58" applyNumberFormat="1" applyFont="1" applyFill="1" applyBorder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94" fontId="6" fillId="0" borderId="0" xfId="0" applyNumberFormat="1" applyFont="1" applyFill="1" applyBorder="1" applyAlignment="1">
      <alignment vertical="top"/>
    </xf>
    <xf numFmtId="194" fontId="6" fillId="0" borderId="0" xfId="58" applyNumberFormat="1" applyFont="1" applyFill="1" applyBorder="1">
      <alignment/>
      <protection/>
    </xf>
    <xf numFmtId="195" fontId="6" fillId="0" borderId="0" xfId="42" applyNumberFormat="1" applyFont="1" applyFill="1" applyBorder="1" applyAlignment="1">
      <alignment/>
    </xf>
    <xf numFmtId="195" fontId="5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95" fontId="8" fillId="0" borderId="0" xfId="42" applyNumberFormat="1" applyFont="1" applyFill="1" applyBorder="1" applyAlignment="1">
      <alignment/>
    </xf>
    <xf numFmtId="194" fontId="6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9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95" fontId="5" fillId="0" borderId="10" xfId="0" applyNumberFormat="1" applyFont="1" applyFill="1" applyBorder="1" applyAlignment="1">
      <alignment/>
    </xf>
    <xf numFmtId="195" fontId="5" fillId="0" borderId="0" xfId="42" applyNumberFormat="1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6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94" fontId="6" fillId="0" borderId="10" xfId="0" applyNumberFormat="1" applyFont="1" applyFill="1" applyBorder="1" applyAlignment="1">
      <alignment vertical="top"/>
    </xf>
    <xf numFmtId="195" fontId="6" fillId="0" borderId="10" xfId="42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center"/>
    </xf>
    <xf numFmtId="195" fontId="8" fillId="0" borderId="10" xfId="42" applyNumberFormat="1" applyFont="1" applyFill="1" applyBorder="1" applyAlignment="1">
      <alignment/>
    </xf>
    <xf numFmtId="194" fontId="6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/>
    </xf>
    <xf numFmtId="195" fontId="6" fillId="0" borderId="12" xfId="42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195" fontId="6" fillId="0" borderId="10" xfId="0" applyNumberFormat="1" applyFont="1" applyBorder="1" applyAlignment="1">
      <alignment/>
    </xf>
    <xf numFmtId="195" fontId="5" fillId="0" borderId="1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64" fillId="0" borderId="0" xfId="0" applyFont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94" fontId="11" fillId="33" borderId="10" xfId="42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94" fontId="6" fillId="0" borderId="10" xfId="42" applyFont="1" applyFill="1" applyBorder="1" applyAlignment="1">
      <alignment/>
    </xf>
    <xf numFmtId="194" fontId="6" fillId="0" borderId="10" xfId="42" applyFont="1" applyBorder="1" applyAlignment="1">
      <alignment horizontal="left"/>
    </xf>
    <xf numFmtId="194" fontId="11" fillId="0" borderId="10" xfId="42" applyFont="1" applyBorder="1" applyAlignment="1">
      <alignment horizontal="center"/>
    </xf>
    <xf numFmtId="194" fontId="11" fillId="35" borderId="10" xfId="42" applyFont="1" applyFill="1" applyBorder="1" applyAlignment="1">
      <alignment/>
    </xf>
    <xf numFmtId="194" fontId="6" fillId="0" borderId="10" xfId="42" applyFont="1" applyBorder="1" applyAlignment="1">
      <alignment/>
    </xf>
    <xf numFmtId="0" fontId="11" fillId="34" borderId="10" xfId="0" applyFont="1" applyFill="1" applyBorder="1" applyAlignment="1">
      <alignment/>
    </xf>
    <xf numFmtId="194" fontId="6" fillId="34" borderId="10" xfId="42" applyFont="1" applyFill="1" applyBorder="1" applyAlignment="1">
      <alignment/>
    </xf>
    <xf numFmtId="194" fontId="11" fillId="34" borderId="10" xfId="42" applyFont="1" applyFill="1" applyBorder="1" applyAlignment="1">
      <alignment horizontal="center"/>
    </xf>
    <xf numFmtId="194" fontId="11" fillId="34" borderId="10" xfId="42" applyFont="1" applyFill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/>
    </xf>
    <xf numFmtId="194" fontId="11" fillId="0" borderId="10" xfId="42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194" fontId="11" fillId="36" borderId="10" xfId="42" applyFont="1" applyFill="1" applyBorder="1" applyAlignment="1">
      <alignment/>
    </xf>
    <xf numFmtId="43" fontId="12" fillId="3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94" fontId="6" fillId="0" borderId="14" xfId="42" applyFont="1" applyFill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0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194" fontId="5" fillId="0" borderId="10" xfId="42" applyFont="1" applyBorder="1" applyAlignment="1">
      <alignment/>
    </xf>
    <xf numFmtId="194" fontId="5" fillId="0" borderId="10" xfId="0" applyNumberFormat="1" applyFont="1" applyBorder="1" applyAlignment="1">
      <alignment/>
    </xf>
    <xf numFmtId="194" fontId="5" fillId="0" borderId="10" xfId="0" applyNumberFormat="1" applyFont="1" applyFill="1" applyBorder="1" applyAlignment="1">
      <alignment/>
    </xf>
    <xf numFmtId="0" fontId="62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3" fillId="0" borderId="0" xfId="0" applyFont="1" applyAlignment="1">
      <alignment/>
    </xf>
    <xf numFmtId="4" fontId="16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96" fontId="15" fillId="0" borderId="10" xfId="42" applyNumberFormat="1" applyFont="1" applyBorder="1" applyAlignment="1">
      <alignment/>
    </xf>
    <xf numFmtId="194" fontId="15" fillId="0" borderId="10" xfId="0" applyNumberFormat="1" applyFont="1" applyBorder="1" applyAlignment="1">
      <alignment/>
    </xf>
    <xf numFmtId="194" fontId="15" fillId="0" borderId="10" xfId="42" applyFont="1" applyBorder="1" applyAlignment="1">
      <alignment/>
    </xf>
    <xf numFmtId="0" fontId="10" fillId="0" borderId="0" xfId="0" applyFont="1" applyBorder="1" applyAlignment="1">
      <alignment vertical="center"/>
    </xf>
    <xf numFmtId="0" fontId="65" fillId="0" borderId="0" xfId="0" applyFont="1" applyAlignment="1">
      <alignment horizontal="center"/>
    </xf>
    <xf numFmtId="194" fontId="65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194" fontId="20" fillId="0" borderId="10" xfId="42" applyFont="1" applyBorder="1" applyAlignment="1">
      <alignment/>
    </xf>
    <xf numFmtId="43" fontId="17" fillId="35" borderId="10" xfId="0" applyNumberFormat="1" applyFont="1" applyFill="1" applyBorder="1" applyAlignment="1">
      <alignment/>
    </xf>
    <xf numFmtId="195" fontId="17" fillId="35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7" fillId="0" borderId="14" xfId="0" applyFont="1" applyBorder="1" applyAlignment="1">
      <alignment horizontal="left"/>
    </xf>
    <xf numFmtId="0" fontId="17" fillId="0" borderId="14" xfId="0" applyFont="1" applyFill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wrapText="1"/>
    </xf>
    <xf numFmtId="194" fontId="17" fillId="35" borderId="14" xfId="42" applyFont="1" applyFill="1" applyBorder="1" applyAlignment="1">
      <alignment/>
    </xf>
    <xf numFmtId="194" fontId="17" fillId="35" borderId="10" xfId="42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43" fontId="21" fillId="35" borderId="0" xfId="0" applyNumberFormat="1" applyFont="1" applyFill="1" applyAlignment="1">
      <alignment vertical="center"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43" fontId="21" fillId="0" borderId="0" xfId="0" applyNumberFormat="1" applyFont="1" applyAlignment="1">
      <alignment vertical="center"/>
    </xf>
    <xf numFmtId="0" fontId="65" fillId="0" borderId="10" xfId="0" applyFont="1" applyBorder="1" applyAlignment="1">
      <alignment/>
    </xf>
    <xf numFmtId="43" fontId="22" fillId="0" borderId="10" xfId="0" applyNumberFormat="1" applyFont="1" applyBorder="1" applyAlignment="1">
      <alignment vertical="center"/>
    </xf>
    <xf numFmtId="194" fontId="11" fillId="37" borderId="10" xfId="42" applyFont="1" applyFill="1" applyBorder="1" applyAlignment="1">
      <alignment/>
    </xf>
    <xf numFmtId="194" fontId="11" fillId="38" borderId="10" xfId="42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194" fontId="12" fillId="39" borderId="10" xfId="42" applyFont="1" applyFill="1" applyBorder="1" applyAlignment="1">
      <alignment/>
    </xf>
    <xf numFmtId="194" fontId="8" fillId="39" borderId="14" xfId="42" applyFont="1" applyFill="1" applyBorder="1" applyAlignment="1">
      <alignment/>
    </xf>
    <xf numFmtId="194" fontId="8" fillId="39" borderId="10" xfId="42" applyFont="1" applyFill="1" applyBorder="1" applyAlignment="1">
      <alignment/>
    </xf>
    <xf numFmtId="194" fontId="11" fillId="39" borderId="10" xfId="42" applyFont="1" applyFill="1" applyBorder="1" applyAlignment="1">
      <alignment/>
    </xf>
    <xf numFmtId="194" fontId="12" fillId="39" borderId="10" xfId="42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194" fontId="6" fillId="39" borderId="10" xfId="42" applyFont="1" applyFill="1" applyBorder="1" applyAlignment="1">
      <alignment/>
    </xf>
    <xf numFmtId="0" fontId="17" fillId="39" borderId="14" xfId="0" applyFont="1" applyFill="1" applyBorder="1" applyAlignment="1">
      <alignment horizontal="left" vertical="center"/>
    </xf>
    <xf numFmtId="0" fontId="17" fillId="39" borderId="10" xfId="0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4" xfId="0" applyFont="1" applyFill="1" applyBorder="1" applyAlignment="1">
      <alignment/>
    </xf>
    <xf numFmtId="194" fontId="20" fillId="39" borderId="10" xfId="42" applyFont="1" applyFill="1" applyBorder="1" applyAlignment="1">
      <alignment/>
    </xf>
    <xf numFmtId="43" fontId="17" fillId="39" borderId="10" xfId="0" applyNumberFormat="1" applyFont="1" applyFill="1" applyBorder="1" applyAlignment="1">
      <alignment/>
    </xf>
    <xf numFmtId="194" fontId="17" fillId="39" borderId="10" xfId="42" applyFont="1" applyFill="1" applyBorder="1" applyAlignment="1">
      <alignment/>
    </xf>
    <xf numFmtId="195" fontId="17" fillId="39" borderId="10" xfId="0" applyNumberFormat="1" applyFont="1" applyFill="1" applyBorder="1" applyAlignment="1">
      <alignment/>
    </xf>
    <xf numFmtId="194" fontId="17" fillId="37" borderId="10" xfId="42" applyFont="1" applyFill="1" applyBorder="1" applyAlignment="1">
      <alignment/>
    </xf>
    <xf numFmtId="43" fontId="17" fillId="37" borderId="10" xfId="0" applyNumberFormat="1" applyFont="1" applyFill="1" applyBorder="1" applyAlignment="1">
      <alignment/>
    </xf>
    <xf numFmtId="194" fontId="17" fillId="37" borderId="14" xfId="42" applyFont="1" applyFill="1" applyBorder="1" applyAlignment="1">
      <alignment/>
    </xf>
    <xf numFmtId="195" fontId="17" fillId="37" borderId="1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66" fillId="0" borderId="0" xfId="0" applyFont="1" applyAlignment="1">
      <alignment/>
    </xf>
    <xf numFmtId="0" fontId="17" fillId="38" borderId="10" xfId="0" applyFont="1" applyFill="1" applyBorder="1" applyAlignment="1">
      <alignment horizontal="center"/>
    </xf>
    <xf numFmtId="194" fontId="17" fillId="38" borderId="10" xfId="42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6" fillId="39" borderId="10" xfId="0" applyFont="1" applyFill="1" applyBorder="1" applyAlignment="1">
      <alignment horizontal="center" vertical="center"/>
    </xf>
    <xf numFmtId="194" fontId="20" fillId="0" borderId="10" xfId="42" applyFont="1" applyFill="1" applyBorder="1" applyAlignment="1">
      <alignment/>
    </xf>
    <xf numFmtId="195" fontId="17" fillId="35" borderId="10" xfId="42" applyNumberFormat="1" applyFont="1" applyFill="1" applyBorder="1" applyAlignment="1">
      <alignment/>
    </xf>
    <xf numFmtId="194" fontId="18" fillId="39" borderId="10" xfId="42" applyFont="1" applyFill="1" applyBorder="1" applyAlignment="1">
      <alignment/>
    </xf>
    <xf numFmtId="194" fontId="19" fillId="39" borderId="14" xfId="42" applyFont="1" applyFill="1" applyBorder="1" applyAlignment="1">
      <alignment/>
    </xf>
    <xf numFmtId="194" fontId="19" fillId="39" borderId="10" xfId="42" applyFont="1" applyFill="1" applyBorder="1" applyAlignment="1">
      <alignment/>
    </xf>
    <xf numFmtId="194" fontId="18" fillId="39" borderId="10" xfId="42" applyFont="1" applyFill="1" applyBorder="1" applyAlignment="1">
      <alignment horizontal="center"/>
    </xf>
    <xf numFmtId="195" fontId="17" fillId="39" borderId="10" xfId="42" applyNumberFormat="1" applyFont="1" applyFill="1" applyBorder="1" applyAlignment="1">
      <alignment/>
    </xf>
    <xf numFmtId="195" fontId="17" fillId="37" borderId="10" xfId="42" applyNumberFormat="1" applyFont="1" applyFill="1" applyBorder="1" applyAlignment="1">
      <alignment/>
    </xf>
    <xf numFmtId="0" fontId="17" fillId="38" borderId="14" xfId="0" applyFont="1" applyFill="1" applyBorder="1" applyAlignment="1">
      <alignment horizontal="center"/>
    </xf>
    <xf numFmtId="43" fontId="18" fillId="38" borderId="10" xfId="0" applyNumberFormat="1" applyFont="1" applyFill="1" applyBorder="1" applyAlignment="1">
      <alignment/>
    </xf>
    <xf numFmtId="43" fontId="19" fillId="38" borderId="10" xfId="0" applyNumberFormat="1" applyFont="1" applyFill="1" applyBorder="1" applyAlignment="1">
      <alignment/>
    </xf>
    <xf numFmtId="43" fontId="17" fillId="38" borderId="10" xfId="0" applyNumberFormat="1" applyFont="1" applyFill="1" applyBorder="1" applyAlignment="1">
      <alignment/>
    </xf>
    <xf numFmtId="43" fontId="20" fillId="38" borderId="10" xfId="0" applyNumberFormat="1" applyFont="1" applyFill="1" applyBorder="1" applyAlignment="1">
      <alignment/>
    </xf>
    <xf numFmtId="43" fontId="17" fillId="38" borderId="14" xfId="0" applyNumberFormat="1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7" fillId="0" borderId="0" xfId="0" applyFont="1" applyAlignment="1">
      <alignment/>
    </xf>
    <xf numFmtId="195" fontId="4" fillId="35" borderId="10" xfId="0" applyNumberFormat="1" applyFont="1" applyFill="1" applyBorder="1" applyAlignment="1">
      <alignment/>
    </xf>
    <xf numFmtId="195" fontId="4" fillId="33" borderId="15" xfId="42" applyNumberFormat="1" applyFont="1" applyFill="1" applyBorder="1" applyAlignment="1">
      <alignment/>
    </xf>
    <xf numFmtId="195" fontId="4" fillId="35" borderId="10" xfId="42" applyNumberFormat="1" applyFont="1" applyFill="1" applyBorder="1" applyAlignment="1">
      <alignment/>
    </xf>
    <xf numFmtId="195" fontId="4" fillId="35" borderId="12" xfId="42" applyNumberFormat="1" applyFont="1" applyFill="1" applyBorder="1" applyAlignment="1">
      <alignment/>
    </xf>
    <xf numFmtId="43" fontId="23" fillId="35" borderId="0" xfId="0" applyNumberFormat="1" applyFont="1" applyFill="1" applyAlignment="1">
      <alignment vertical="center"/>
    </xf>
    <xf numFmtId="0" fontId="5" fillId="39" borderId="10" xfId="0" applyFont="1" applyFill="1" applyBorder="1" applyAlignment="1">
      <alignment horizontal="center" vertical="center"/>
    </xf>
    <xf numFmtId="43" fontId="8" fillId="36" borderId="10" xfId="0" applyNumberFormat="1" applyFont="1" applyFill="1" applyBorder="1" applyAlignment="1">
      <alignment/>
    </xf>
    <xf numFmtId="194" fontId="4" fillId="35" borderId="10" xfId="0" applyNumberFormat="1" applyFont="1" applyFill="1" applyBorder="1" applyAlignment="1">
      <alignment/>
    </xf>
    <xf numFmtId="196" fontId="16" fillId="33" borderId="10" xfId="42" applyNumberFormat="1" applyFont="1" applyFill="1" applyBorder="1" applyAlignment="1">
      <alignment/>
    </xf>
    <xf numFmtId="194" fontId="16" fillId="33" borderId="10" xfId="0" applyNumberFormat="1" applyFont="1" applyFill="1" applyBorder="1" applyAlignment="1">
      <alignment horizontal="center"/>
    </xf>
    <xf numFmtId="194" fontId="16" fillId="33" borderId="10" xfId="42" applyFont="1" applyFill="1" applyBorder="1" applyAlignment="1">
      <alignment/>
    </xf>
    <xf numFmtId="196" fontId="16" fillId="33" borderId="10" xfId="0" applyNumberFormat="1" applyFont="1" applyFill="1" applyBorder="1" applyAlignment="1">
      <alignment/>
    </xf>
    <xf numFmtId="196" fontId="16" fillId="35" borderId="10" xfId="42" applyNumberFormat="1" applyFont="1" applyFill="1" applyBorder="1" applyAlignment="1">
      <alignment/>
    </xf>
    <xf numFmtId="194" fontId="16" fillId="35" borderId="10" xfId="42" applyFont="1" applyFill="1" applyBorder="1" applyAlignment="1">
      <alignment/>
    </xf>
    <xf numFmtId="196" fontId="16" fillId="35" borderId="10" xfId="0" applyNumberFormat="1" applyFont="1" applyFill="1" applyBorder="1" applyAlignment="1">
      <alignment/>
    </xf>
    <xf numFmtId="0" fontId="20" fillId="39" borderId="10" xfId="0" applyFont="1" applyFill="1" applyBorder="1" applyAlignment="1">
      <alignment horizontal="center" vertical="center"/>
    </xf>
    <xf numFmtId="194" fontId="17" fillId="0" borderId="10" xfId="42" applyFont="1" applyBorder="1" applyAlignment="1">
      <alignment horizontal="center"/>
    </xf>
    <xf numFmtId="194" fontId="17" fillId="39" borderId="10" xfId="42" applyFont="1" applyFill="1" applyBorder="1" applyAlignment="1">
      <alignment horizontal="center"/>
    </xf>
    <xf numFmtId="0" fontId="15" fillId="39" borderId="10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/>
    </xf>
    <xf numFmtId="194" fontId="17" fillId="0" borderId="14" xfId="42" applyFont="1" applyFill="1" applyBorder="1" applyAlignment="1">
      <alignment horizontal="center"/>
    </xf>
    <xf numFmtId="43" fontId="66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95" fontId="11" fillId="35" borderId="1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vertical="center"/>
    </xf>
    <xf numFmtId="43" fontId="17" fillId="35" borderId="0" xfId="0" applyNumberFormat="1" applyFont="1" applyFill="1" applyAlignment="1">
      <alignment vertical="center"/>
    </xf>
    <xf numFmtId="43" fontId="20" fillId="0" borderId="0" xfId="0" applyNumberFormat="1" applyFont="1" applyAlignment="1">
      <alignment vertical="center"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left" vertical="top"/>
    </xf>
    <xf numFmtId="194" fontId="69" fillId="0" borderId="0" xfId="42" applyFont="1" applyFill="1" applyBorder="1" applyAlignment="1">
      <alignment vertical="top"/>
    </xf>
    <xf numFmtId="0" fontId="6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top"/>
    </xf>
    <xf numFmtId="194" fontId="20" fillId="0" borderId="0" xfId="42" applyFont="1" applyFill="1" applyBorder="1" applyAlignment="1">
      <alignment vertical="top"/>
    </xf>
    <xf numFmtId="43" fontId="69" fillId="0" borderId="0" xfId="0" applyNumberFormat="1" applyFont="1" applyFill="1" applyBorder="1" applyAlignment="1">
      <alignment vertical="top"/>
    </xf>
    <xf numFmtId="194" fontId="69" fillId="0" borderId="0" xfId="42" applyFont="1" applyFill="1" applyBorder="1" applyAlignment="1">
      <alignment horizontal="right" vertical="top"/>
    </xf>
    <xf numFmtId="0" fontId="69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194" fontId="17" fillId="0" borderId="0" xfId="42" applyFont="1" applyFill="1" applyBorder="1" applyAlignment="1">
      <alignment horizontal="center" vertical="top"/>
    </xf>
    <xf numFmtId="0" fontId="67" fillId="0" borderId="0" xfId="0" applyFont="1" applyFill="1" applyBorder="1" applyAlignment="1">
      <alignment/>
    </xf>
    <xf numFmtId="194" fontId="6" fillId="0" borderId="16" xfId="42" applyFont="1" applyBorder="1" applyAlignment="1">
      <alignment horizontal="center" vertical="top" wrapText="1"/>
    </xf>
    <xf numFmtId="194" fontId="6" fillId="0" borderId="16" xfId="42" applyFont="1" applyFill="1" applyBorder="1" applyAlignment="1">
      <alignment vertical="top" wrapText="1"/>
    </xf>
    <xf numFmtId="194" fontId="6" fillId="0" borderId="16" xfId="42" applyFont="1" applyBorder="1" applyAlignment="1">
      <alignment vertical="top" wrapText="1"/>
    </xf>
    <xf numFmtId="194" fontId="11" fillId="40" borderId="10" xfId="42" applyFont="1" applyFill="1" applyBorder="1" applyAlignment="1">
      <alignment/>
    </xf>
    <xf numFmtId="0" fontId="6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เครื่องหมายจุลภาค_6 ตารางคำนวณต้นทุนปี 51 (แก้ไขศูนย์ต้นทุนแล้ว)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2"/>
  <sheetViews>
    <sheetView zoomScalePageLayoutView="0" workbookViewId="0" topLeftCell="A1">
      <selection activeCell="A1" sqref="A1:C9"/>
    </sheetView>
  </sheetViews>
  <sheetFormatPr defaultColWidth="9.140625" defaultRowHeight="15"/>
  <cols>
    <col min="1" max="1" width="9.140625" style="3" customWidth="1"/>
    <col min="2" max="2" width="36.28125" style="3" customWidth="1"/>
    <col min="3" max="3" width="23.57421875" style="3" customWidth="1"/>
    <col min="4" max="6" width="9.140625" style="3" customWidth="1"/>
    <col min="7" max="7" width="25.00390625" style="3" bestFit="1" customWidth="1"/>
    <col min="8" max="8" width="16.140625" style="3" bestFit="1" customWidth="1"/>
    <col min="9" max="9" width="17.8515625" style="3" bestFit="1" customWidth="1"/>
    <col min="10" max="10" width="14.57421875" style="3" bestFit="1" customWidth="1"/>
    <col min="11" max="11" width="16.00390625" style="3" bestFit="1" customWidth="1"/>
    <col min="12" max="14" width="9.140625" style="3" customWidth="1"/>
    <col min="15" max="15" width="35.421875" style="3" bestFit="1" customWidth="1"/>
    <col min="16" max="16" width="9.140625" style="3" customWidth="1"/>
    <col min="17" max="17" width="14.57421875" style="3" bestFit="1" customWidth="1"/>
    <col min="18" max="18" width="9.140625" style="3" customWidth="1"/>
    <col min="19" max="19" width="16.00390625" style="3" bestFit="1" customWidth="1"/>
    <col min="20" max="16384" width="9.140625" style="3" customWidth="1"/>
  </cols>
  <sheetData>
    <row r="1" spans="1:5" ht="26.25">
      <c r="A1" s="1" t="s">
        <v>0</v>
      </c>
      <c r="B1" s="2"/>
      <c r="C1" s="2"/>
      <c r="D1" s="2"/>
      <c r="E1" s="2"/>
    </row>
    <row r="2" spans="1:5" ht="21.75">
      <c r="A2" s="2"/>
      <c r="B2" s="2"/>
      <c r="C2" s="2"/>
      <c r="D2" s="2"/>
      <c r="E2" s="2"/>
    </row>
    <row r="3" spans="1:19" ht="21.75">
      <c r="A3" s="4" t="s">
        <v>8</v>
      </c>
      <c r="B3" s="4" t="s">
        <v>83</v>
      </c>
      <c r="C3" s="5" t="s">
        <v>13</v>
      </c>
      <c r="D3" s="6"/>
      <c r="E3" s="6"/>
      <c r="F3" s="7"/>
      <c r="G3" s="8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</row>
    <row r="4" spans="1:19" ht="21.75">
      <c r="A4" s="11">
        <v>1</v>
      </c>
      <c r="B4" s="12" t="s">
        <v>1</v>
      </c>
      <c r="C4" s="13">
        <v>697897182.41</v>
      </c>
      <c r="D4" s="14"/>
      <c r="E4" s="14"/>
      <c r="F4" s="15"/>
      <c r="G4" s="15"/>
      <c r="H4" s="16"/>
      <c r="I4" s="16"/>
      <c r="J4" s="16"/>
      <c r="K4" s="16"/>
      <c r="L4" s="10"/>
      <c r="M4" s="10"/>
      <c r="N4" s="7"/>
      <c r="O4" s="8"/>
      <c r="P4" s="9"/>
      <c r="Q4" s="9"/>
      <c r="R4" s="9"/>
      <c r="S4" s="9"/>
    </row>
    <row r="5" spans="1:19" ht="21.75">
      <c r="A5" s="11">
        <v>2</v>
      </c>
      <c r="B5" s="12" t="s">
        <v>2</v>
      </c>
      <c r="C5" s="13">
        <v>109354819.07</v>
      </c>
      <c r="D5" s="14"/>
      <c r="E5" s="14"/>
      <c r="F5" s="17"/>
      <c r="G5" s="8"/>
      <c r="H5" s="18"/>
      <c r="I5" s="19"/>
      <c r="J5" s="20"/>
      <c r="K5" s="21"/>
      <c r="L5" s="10"/>
      <c r="M5" s="10"/>
      <c r="N5" s="8"/>
      <c r="O5" s="222"/>
      <c r="P5" s="222"/>
      <c r="Q5" s="222"/>
      <c r="R5" s="222"/>
      <c r="S5" s="9"/>
    </row>
    <row r="6" spans="1:19" ht="21.75">
      <c r="A6" s="11">
        <v>3</v>
      </c>
      <c r="B6" s="12" t="s">
        <v>3</v>
      </c>
      <c r="C6" s="13">
        <v>3154944.94</v>
      </c>
      <c r="D6" s="14"/>
      <c r="E6" s="14"/>
      <c r="F6" s="17"/>
      <c r="G6" s="8"/>
      <c r="H6" s="23"/>
      <c r="I6" s="24"/>
      <c r="J6" s="23"/>
      <c r="K6" s="21"/>
      <c r="L6" s="10"/>
      <c r="M6" s="10"/>
      <c r="N6" s="8"/>
      <c r="O6" s="25"/>
      <c r="P6" s="22"/>
      <c r="Q6" s="22"/>
      <c r="R6" s="22"/>
      <c r="S6" s="9"/>
    </row>
    <row r="7" spans="1:19" ht="21.75">
      <c r="A7" s="11">
        <v>4</v>
      </c>
      <c r="B7" s="12" t="s">
        <v>4</v>
      </c>
      <c r="C7" s="13">
        <v>37871795.38</v>
      </c>
      <c r="D7" s="14"/>
      <c r="E7" s="14"/>
      <c r="F7" s="17"/>
      <c r="G7" s="8"/>
      <c r="H7" s="20"/>
      <c r="I7" s="20"/>
      <c r="J7" s="23"/>
      <c r="K7" s="21"/>
      <c r="L7" s="10"/>
      <c r="M7" s="10"/>
      <c r="N7" s="8"/>
      <c r="O7" s="26"/>
      <c r="P7" s="26"/>
      <c r="Q7" s="27"/>
      <c r="R7" s="26"/>
      <c r="S7" s="8"/>
    </row>
    <row r="8" spans="1:19" ht="21.75">
      <c r="A8" s="11">
        <v>5</v>
      </c>
      <c r="B8" s="12" t="s">
        <v>5</v>
      </c>
      <c r="C8" s="171">
        <f>SUM(C4:C7)</f>
        <v>848278741.8000001</v>
      </c>
      <c r="D8" s="14"/>
      <c r="E8" s="14"/>
      <c r="F8" s="17"/>
      <c r="G8" s="8"/>
      <c r="H8" s="20"/>
      <c r="I8" s="19"/>
      <c r="J8" s="23"/>
      <c r="K8" s="21"/>
      <c r="L8" s="10"/>
      <c r="M8" s="10"/>
      <c r="N8" s="8"/>
      <c r="O8" s="26"/>
      <c r="P8" s="28"/>
      <c r="Q8" s="9"/>
      <c r="R8" s="28"/>
      <c r="S8" s="9"/>
    </row>
    <row r="9" spans="1:19" ht="21.75">
      <c r="A9" s="11">
        <v>6</v>
      </c>
      <c r="B9" s="12" t="s">
        <v>6</v>
      </c>
      <c r="C9" s="29">
        <v>-49788644.24</v>
      </c>
      <c r="D9" s="14"/>
      <c r="E9" s="14"/>
      <c r="F9" s="17"/>
      <c r="G9" s="8"/>
      <c r="H9" s="20"/>
      <c r="I9" s="19"/>
      <c r="J9" s="23"/>
      <c r="K9" s="21"/>
      <c r="L9" s="10"/>
      <c r="M9" s="10"/>
      <c r="N9" s="8"/>
      <c r="O9" s="8"/>
      <c r="P9" s="9"/>
      <c r="Q9" s="9"/>
      <c r="R9" s="9"/>
      <c r="S9" s="9"/>
    </row>
    <row r="10" spans="6:19" ht="21.75">
      <c r="F10" s="17"/>
      <c r="G10" s="8"/>
      <c r="H10" s="20"/>
      <c r="I10" s="19"/>
      <c r="J10" s="23"/>
      <c r="K10" s="21"/>
      <c r="L10" s="10"/>
      <c r="M10" s="10"/>
      <c r="N10" s="10"/>
      <c r="O10" s="10"/>
      <c r="P10" s="10"/>
      <c r="Q10" s="10"/>
      <c r="R10" s="10"/>
      <c r="S10" s="10"/>
    </row>
    <row r="11" spans="6:19" ht="21.75">
      <c r="F11" s="17"/>
      <c r="G11" s="8"/>
      <c r="H11" s="20"/>
      <c r="I11" s="19"/>
      <c r="J11" s="23"/>
      <c r="K11" s="21"/>
      <c r="L11" s="10"/>
      <c r="M11" s="10"/>
      <c r="N11" s="10"/>
      <c r="O11" s="10"/>
      <c r="P11" s="10"/>
      <c r="Q11" s="10"/>
      <c r="R11" s="10"/>
      <c r="S11" s="10"/>
    </row>
    <row r="12" spans="6:19" ht="21.75">
      <c r="F12" s="221"/>
      <c r="G12" s="221"/>
      <c r="H12" s="30"/>
      <c r="I12" s="30"/>
      <c r="J12" s="30"/>
      <c r="K12" s="21"/>
      <c r="L12" s="10"/>
      <c r="M12" s="10"/>
      <c r="N12" s="10"/>
      <c r="O12" s="10"/>
      <c r="P12" s="10"/>
      <c r="Q12" s="10"/>
      <c r="R12" s="10"/>
      <c r="S12" s="10"/>
    </row>
  </sheetData>
  <sheetProtection/>
  <mergeCells count="2">
    <mergeCell ref="F12:G12"/>
    <mergeCell ref="O5:R5"/>
  </mergeCells>
  <printOptions/>
  <pageMargins left="1.26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A1" sqref="A1:J13"/>
    </sheetView>
  </sheetViews>
  <sheetFormatPr defaultColWidth="9.140625" defaultRowHeight="15"/>
  <cols>
    <col min="1" max="1" width="9.140625" style="33" customWidth="1"/>
    <col min="2" max="2" width="25.00390625" style="33" bestFit="1" customWidth="1"/>
    <col min="3" max="3" width="16.140625" style="33" bestFit="1" customWidth="1"/>
    <col min="4" max="4" width="17.8515625" style="33" bestFit="1" customWidth="1"/>
    <col min="5" max="5" width="8.421875" style="33" bestFit="1" customWidth="1"/>
    <col min="6" max="6" width="16.00390625" style="170" bestFit="1" customWidth="1"/>
    <col min="7" max="7" width="9.140625" style="33" customWidth="1"/>
    <col min="8" max="8" width="42.421875" style="86" customWidth="1"/>
    <col min="9" max="10" width="20.57421875" style="86" bestFit="1" customWidth="1"/>
    <col min="11" max="16384" width="9.140625" style="33" customWidth="1"/>
  </cols>
  <sheetData>
    <row r="1" spans="1:2" ht="26.25">
      <c r="A1" s="31" t="s">
        <v>7</v>
      </c>
      <c r="B1" s="32"/>
    </row>
    <row r="3" spans="1:10" ht="23.25">
      <c r="A3" s="223" t="s">
        <v>8</v>
      </c>
      <c r="B3" s="34" t="s">
        <v>9</v>
      </c>
      <c r="C3" s="35" t="s">
        <v>10</v>
      </c>
      <c r="D3" s="35" t="s">
        <v>11</v>
      </c>
      <c r="E3" s="35" t="s">
        <v>12</v>
      </c>
      <c r="F3" s="35" t="s">
        <v>13</v>
      </c>
      <c r="H3" s="112" t="s">
        <v>110</v>
      </c>
      <c r="I3" s="112"/>
      <c r="J3" s="112"/>
    </row>
    <row r="4" spans="1:10" ht="26.25" thickBot="1">
      <c r="A4" s="224"/>
      <c r="B4" s="36" t="s">
        <v>70</v>
      </c>
      <c r="C4" s="172">
        <f>SUM(C5:C2000)</f>
        <v>509917834.34000003</v>
      </c>
      <c r="D4" s="172">
        <f>SUM(D5:D2000)</f>
        <v>233071799.81</v>
      </c>
      <c r="E4" s="172">
        <f>SUM(E5:E2000)</f>
        <v>0</v>
      </c>
      <c r="F4" s="172">
        <f aca="true" t="shared" si="0" ref="F4:F11">SUM(C4:E4)</f>
        <v>742989634.1500001</v>
      </c>
      <c r="H4" s="113" t="s">
        <v>19</v>
      </c>
      <c r="I4" s="114"/>
      <c r="J4" s="115">
        <f>J5+J7</f>
        <v>742989634.15</v>
      </c>
    </row>
    <row r="5" spans="1:10" ht="24" thickTop="1">
      <c r="A5" s="37">
        <v>1</v>
      </c>
      <c r="B5" s="196" t="s">
        <v>14</v>
      </c>
      <c r="C5" s="39">
        <v>267676027.8</v>
      </c>
      <c r="D5" s="13">
        <v>40591634.19999999</v>
      </c>
      <c r="E5" s="40">
        <v>0</v>
      </c>
      <c r="F5" s="173">
        <f t="shared" si="0"/>
        <v>308267662</v>
      </c>
      <c r="H5" s="112" t="s">
        <v>18</v>
      </c>
      <c r="I5" s="116"/>
      <c r="J5" s="116">
        <v>898067386.04</v>
      </c>
    </row>
    <row r="6" spans="1:10" s="198" customFormat="1" ht="23.25">
      <c r="A6" s="195">
        <v>2</v>
      </c>
      <c r="B6" s="196" t="s">
        <v>129</v>
      </c>
      <c r="C6" s="40">
        <v>10678825.72</v>
      </c>
      <c r="D6" s="43">
        <v>2010025.75</v>
      </c>
      <c r="E6" s="40">
        <v>0</v>
      </c>
      <c r="F6" s="197">
        <f t="shared" si="0"/>
        <v>12688851.47</v>
      </c>
      <c r="H6" s="199" t="s">
        <v>108</v>
      </c>
      <c r="I6" s="200">
        <f>SUM(I10:I2000)</f>
        <v>0</v>
      </c>
      <c r="J6" s="201"/>
    </row>
    <row r="7" spans="1:10" ht="25.5">
      <c r="A7" s="41">
        <v>3</v>
      </c>
      <c r="B7" s="38" t="s">
        <v>15</v>
      </c>
      <c r="C7" s="40">
        <v>314894.9</v>
      </c>
      <c r="D7" s="40">
        <v>339306.5</v>
      </c>
      <c r="E7" s="42">
        <v>0</v>
      </c>
      <c r="F7" s="173">
        <f t="shared" si="0"/>
        <v>654201.4</v>
      </c>
      <c r="H7" s="117" t="s">
        <v>109</v>
      </c>
      <c r="I7" s="175">
        <f>SUM(J10:J2000)</f>
        <v>155077751.89000002</v>
      </c>
      <c r="J7" s="175">
        <f>I6-I7</f>
        <v>-155077751.89000002</v>
      </c>
    </row>
    <row r="8" spans="1:10" ht="25.5">
      <c r="A8" s="41">
        <v>4</v>
      </c>
      <c r="B8" s="38" t="s">
        <v>128</v>
      </c>
      <c r="C8" s="40">
        <v>68409421.39</v>
      </c>
      <c r="D8" s="13">
        <v>102322587.7</v>
      </c>
      <c r="E8" s="42">
        <v>0</v>
      </c>
      <c r="F8" s="173">
        <f t="shared" si="0"/>
        <v>170732009.09</v>
      </c>
      <c r="H8" s="113"/>
      <c r="I8" s="114"/>
      <c r="J8" s="118"/>
    </row>
    <row r="9" spans="1:10" ht="23.25">
      <c r="A9" s="41">
        <v>5</v>
      </c>
      <c r="B9" s="38" t="s">
        <v>16</v>
      </c>
      <c r="C9" s="40">
        <v>99636696.49000001</v>
      </c>
      <c r="D9" s="13">
        <v>84844165.28</v>
      </c>
      <c r="E9" s="42">
        <v>0</v>
      </c>
      <c r="F9" s="173">
        <f t="shared" si="0"/>
        <v>184480861.77</v>
      </c>
      <c r="H9" s="87" t="s">
        <v>71</v>
      </c>
      <c r="I9" s="87" t="s">
        <v>72</v>
      </c>
      <c r="J9" s="87" t="s">
        <v>73</v>
      </c>
    </row>
    <row r="10" spans="1:10" ht="23.25">
      <c r="A10" s="41">
        <v>6</v>
      </c>
      <c r="B10" s="38" t="s">
        <v>17</v>
      </c>
      <c r="C10" s="40">
        <v>63201968.04</v>
      </c>
      <c r="D10" s="13">
        <v>2172634.83</v>
      </c>
      <c r="E10" s="42">
        <v>0</v>
      </c>
      <c r="F10" s="173">
        <f t="shared" si="0"/>
        <v>65374602.87</v>
      </c>
      <c r="H10" s="119" t="s">
        <v>74</v>
      </c>
      <c r="I10" s="119"/>
      <c r="J10" s="47"/>
    </row>
    <row r="11" spans="1:10" ht="23.25">
      <c r="A11" s="37">
        <v>7</v>
      </c>
      <c r="B11" s="44" t="s">
        <v>84</v>
      </c>
      <c r="C11" s="45">
        <v>0</v>
      </c>
      <c r="D11" s="13">
        <v>791445.5499999999</v>
      </c>
      <c r="E11" s="42">
        <v>0</v>
      </c>
      <c r="F11" s="174">
        <f t="shared" si="0"/>
        <v>791445.5499999999</v>
      </c>
      <c r="H11" s="46" t="s">
        <v>75</v>
      </c>
      <c r="I11" s="119"/>
      <c r="J11" s="48">
        <v>144654814.11</v>
      </c>
    </row>
    <row r="12" spans="8:10" ht="25.5">
      <c r="H12" s="46" t="s">
        <v>76</v>
      </c>
      <c r="I12" s="119"/>
      <c r="J12" s="120">
        <v>10422937.78</v>
      </c>
    </row>
    <row r="13" spans="8:10" ht="23.25">
      <c r="H13" s="119"/>
      <c r="I13" s="119"/>
      <c r="J13" s="119"/>
    </row>
    <row r="14" spans="1:10" s="193" customFormat="1" ht="23.25">
      <c r="A14" s="202"/>
      <c r="B14" s="203"/>
      <c r="C14" s="204"/>
      <c r="D14" s="204"/>
      <c r="E14" s="204"/>
      <c r="F14" s="204"/>
      <c r="H14" s="194"/>
      <c r="I14" s="194"/>
      <c r="J14" s="194"/>
    </row>
    <row r="15" spans="1:10" ht="23.25">
      <c r="A15" s="205"/>
      <c r="B15" s="206"/>
      <c r="C15" s="207"/>
      <c r="D15" s="207"/>
      <c r="E15" s="207"/>
      <c r="F15" s="207"/>
      <c r="H15" s="119"/>
      <c r="I15" s="119"/>
      <c r="J15" s="119"/>
    </row>
    <row r="16" spans="1:10" s="193" customFormat="1" ht="23.25">
      <c r="A16" s="202"/>
      <c r="B16" s="203"/>
      <c r="C16" s="204"/>
      <c r="D16" s="204"/>
      <c r="E16" s="204"/>
      <c r="F16" s="204"/>
      <c r="H16" s="194"/>
      <c r="I16" s="194"/>
      <c r="J16" s="194"/>
    </row>
    <row r="17" spans="1:10" s="193" customFormat="1" ht="23.25">
      <c r="A17" s="202"/>
      <c r="B17" s="203"/>
      <c r="C17" s="208"/>
      <c r="D17" s="208"/>
      <c r="E17" s="204"/>
      <c r="F17" s="204"/>
      <c r="H17" s="194"/>
      <c r="I17" s="194"/>
      <c r="J17" s="194"/>
    </row>
    <row r="18" spans="1:10" s="193" customFormat="1" ht="23.25">
      <c r="A18" s="202"/>
      <c r="B18" s="203"/>
      <c r="C18" s="209"/>
      <c r="D18" s="209"/>
      <c r="E18" s="209"/>
      <c r="F18" s="204"/>
      <c r="H18" s="194"/>
      <c r="I18" s="194"/>
      <c r="J18" s="194"/>
    </row>
    <row r="19" spans="1:10" s="193" customFormat="1" ht="23.25">
      <c r="A19" s="202"/>
      <c r="B19" s="203"/>
      <c r="C19" s="209"/>
      <c r="D19" s="209"/>
      <c r="E19" s="209"/>
      <c r="F19" s="204"/>
      <c r="H19" s="194"/>
      <c r="I19" s="194"/>
      <c r="J19" s="194"/>
    </row>
    <row r="20" spans="1:10" s="193" customFormat="1" ht="23.25">
      <c r="A20" s="202"/>
      <c r="B20" s="210"/>
      <c r="C20" s="209"/>
      <c r="D20" s="209"/>
      <c r="E20" s="209"/>
      <c r="F20" s="204"/>
      <c r="H20" s="194"/>
      <c r="I20" s="194"/>
      <c r="J20" s="194"/>
    </row>
    <row r="21" spans="1:10" ht="23.25">
      <c r="A21" s="205"/>
      <c r="B21" s="211"/>
      <c r="C21" s="212"/>
      <c r="D21" s="212"/>
      <c r="E21" s="212"/>
      <c r="F21" s="212"/>
      <c r="H21" s="119"/>
      <c r="I21" s="119"/>
      <c r="J21" s="119"/>
    </row>
    <row r="22" spans="1:10" ht="23.25">
      <c r="A22" s="205"/>
      <c r="B22" s="205"/>
      <c r="C22" s="205"/>
      <c r="D22" s="205"/>
      <c r="E22" s="205"/>
      <c r="F22" s="213"/>
      <c r="H22" s="119"/>
      <c r="I22" s="119"/>
      <c r="J22" s="119"/>
    </row>
    <row r="23" spans="8:10" ht="23.25">
      <c r="H23" s="119"/>
      <c r="I23" s="119"/>
      <c r="J23" s="119"/>
    </row>
    <row r="24" spans="8:10" ht="23.25">
      <c r="H24" s="119"/>
      <c r="I24" s="119"/>
      <c r="J24" s="119"/>
    </row>
    <row r="25" spans="8:10" ht="23.25">
      <c r="H25" s="119"/>
      <c r="I25" s="119"/>
      <c r="J25" s="119"/>
    </row>
    <row r="26" spans="8:10" ht="23.25">
      <c r="H26" s="119"/>
      <c r="I26" s="119"/>
      <c r="J26" s="119"/>
    </row>
    <row r="27" spans="8:10" ht="23.25">
      <c r="H27" s="119"/>
      <c r="I27" s="119"/>
      <c r="J27" s="119"/>
    </row>
    <row r="28" spans="8:10" ht="23.25">
      <c r="H28" s="119"/>
      <c r="I28" s="119"/>
      <c r="J28" s="119"/>
    </row>
    <row r="29" spans="8:10" ht="23.25">
      <c r="H29" s="119"/>
      <c r="I29" s="119"/>
      <c r="J29" s="119"/>
    </row>
    <row r="30" spans="8:10" ht="23.25">
      <c r="H30" s="119"/>
      <c r="I30" s="119"/>
      <c r="J30" s="119"/>
    </row>
    <row r="31" spans="8:10" ht="23.25">
      <c r="H31" s="119"/>
      <c r="I31" s="119"/>
      <c r="J31" s="119"/>
    </row>
    <row r="32" spans="8:10" ht="23.25">
      <c r="H32" s="119"/>
      <c r="I32" s="119"/>
      <c r="J32" s="119"/>
    </row>
    <row r="33" spans="8:10" ht="23.25">
      <c r="H33" s="119"/>
      <c r="I33" s="119"/>
      <c r="J33" s="119"/>
    </row>
    <row r="34" spans="8:10" ht="23.25">
      <c r="H34" s="119"/>
      <c r="I34" s="119"/>
      <c r="J34" s="119"/>
    </row>
    <row r="35" spans="8:10" ht="23.25">
      <c r="H35" s="119"/>
      <c r="I35" s="119"/>
      <c r="J35" s="119"/>
    </row>
  </sheetData>
  <sheetProtection/>
  <mergeCells count="1">
    <mergeCell ref="A3:A4"/>
  </mergeCells>
  <printOptions/>
  <pageMargins left="0.42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"/>
  <sheetViews>
    <sheetView zoomScalePageLayoutView="0" workbookViewId="0" topLeftCell="A7">
      <selection activeCell="E33" sqref="E33"/>
    </sheetView>
  </sheetViews>
  <sheetFormatPr defaultColWidth="9.140625" defaultRowHeight="15"/>
  <cols>
    <col min="1" max="1" width="9.421875" style="51" bestFit="1" customWidth="1"/>
    <col min="2" max="2" width="56.57421875" style="33" customWidth="1"/>
    <col min="3" max="4" width="18.140625" style="33" bestFit="1" customWidth="1"/>
    <col min="5" max="6" width="16.421875" style="33" bestFit="1" customWidth="1"/>
    <col min="7" max="7" width="18.140625" style="170" bestFit="1" customWidth="1"/>
    <col min="8" max="8" width="10.00390625" style="33" bestFit="1" customWidth="1"/>
    <col min="9" max="9" width="12.00390625" style="33" bestFit="1" customWidth="1"/>
    <col min="10" max="10" width="14.140625" style="33" bestFit="1" customWidth="1"/>
    <col min="11" max="16384" width="9.140625" style="33" customWidth="1"/>
  </cols>
  <sheetData>
    <row r="1" spans="1:5" ht="26.25">
      <c r="A1" s="49" t="s">
        <v>134</v>
      </c>
      <c r="B1" s="50"/>
      <c r="C1" s="50"/>
      <c r="D1" s="50"/>
      <c r="E1" s="50"/>
    </row>
    <row r="3" spans="1:10" ht="21.75">
      <c r="A3" s="52" t="s">
        <v>8</v>
      </c>
      <c r="B3" s="52" t="s">
        <v>20</v>
      </c>
      <c r="C3" s="52" t="s">
        <v>10</v>
      </c>
      <c r="D3" s="52" t="s">
        <v>11</v>
      </c>
      <c r="E3" s="52" t="s">
        <v>12</v>
      </c>
      <c r="F3" s="52" t="s">
        <v>77</v>
      </c>
      <c r="G3" s="52" t="s">
        <v>21</v>
      </c>
      <c r="H3" s="52" t="s">
        <v>22</v>
      </c>
      <c r="I3" s="52" t="s">
        <v>23</v>
      </c>
      <c r="J3" s="52" t="s">
        <v>24</v>
      </c>
    </row>
    <row r="4" spans="1:10" ht="21.75">
      <c r="A4" s="218"/>
      <c r="B4" s="53" t="s">
        <v>13</v>
      </c>
      <c r="C4" s="54">
        <f>SUM(C6:C2000)</f>
        <v>410281137.84999996</v>
      </c>
      <c r="D4" s="54">
        <f>SUM(D6:D2000)</f>
        <v>148227634.53</v>
      </c>
      <c r="E4" s="54">
        <f>SUM(E6:E2000)</f>
        <v>0</v>
      </c>
      <c r="F4" s="54">
        <f>SUM(F6:F2000)</f>
        <v>184480861.77</v>
      </c>
      <c r="G4" s="54">
        <f>SUM(G6:G2000)</f>
        <v>742989634.1500001</v>
      </c>
      <c r="H4" s="122"/>
      <c r="I4" s="122"/>
      <c r="J4" s="122"/>
    </row>
    <row r="5" spans="1:10" ht="21.75">
      <c r="A5" s="72">
        <v>1</v>
      </c>
      <c r="B5" s="124" t="s">
        <v>43</v>
      </c>
      <c r="C5" s="55"/>
      <c r="D5" s="55"/>
      <c r="E5" s="55"/>
      <c r="F5" s="55"/>
      <c r="G5" s="55"/>
      <c r="H5" s="55"/>
      <c r="I5" s="55"/>
      <c r="J5" s="55"/>
    </row>
    <row r="6" spans="1:10" s="198" customFormat="1" ht="21.75">
      <c r="A6" s="219">
        <v>1.1</v>
      </c>
      <c r="B6" s="56" t="s">
        <v>85</v>
      </c>
      <c r="C6" s="57">
        <v>81801455.70538975</v>
      </c>
      <c r="D6" s="57">
        <v>31511096.429163724</v>
      </c>
      <c r="E6" s="57">
        <v>0</v>
      </c>
      <c r="F6" s="57">
        <v>34655707.02658755</v>
      </c>
      <c r="G6" s="60">
        <f>SUM(C6:F6)</f>
        <v>147968259.16114104</v>
      </c>
      <c r="H6" s="58">
        <v>1104.05</v>
      </c>
      <c r="I6" s="59" t="s">
        <v>116</v>
      </c>
      <c r="J6" s="60">
        <f>G6/H6</f>
        <v>134023.15036560033</v>
      </c>
    </row>
    <row r="7" spans="1:10" s="198" customFormat="1" ht="21.75">
      <c r="A7" s="219">
        <v>1.2</v>
      </c>
      <c r="B7" s="56" t="s">
        <v>86</v>
      </c>
      <c r="C7" s="57">
        <v>0</v>
      </c>
      <c r="D7" s="57">
        <v>0</v>
      </c>
      <c r="E7" s="57">
        <v>0</v>
      </c>
      <c r="F7" s="57">
        <v>0</v>
      </c>
      <c r="G7" s="60">
        <f>SUM(C7:F7)</f>
        <v>0</v>
      </c>
      <c r="H7" s="61">
        <v>0</v>
      </c>
      <c r="I7" s="59"/>
      <c r="J7" s="60"/>
    </row>
    <row r="8" spans="1:10" s="198" customFormat="1" ht="21.75">
      <c r="A8" s="219">
        <v>2</v>
      </c>
      <c r="B8" s="62" t="s">
        <v>44</v>
      </c>
      <c r="C8" s="63"/>
      <c r="D8" s="63"/>
      <c r="E8" s="63"/>
      <c r="F8" s="63"/>
      <c r="G8" s="63"/>
      <c r="H8" s="63"/>
      <c r="I8" s="64"/>
      <c r="J8" s="65"/>
    </row>
    <row r="9" spans="1:10" s="198" customFormat="1" ht="21.75">
      <c r="A9" s="219">
        <v>2.1</v>
      </c>
      <c r="B9" s="56" t="s">
        <v>87</v>
      </c>
      <c r="C9" s="57"/>
      <c r="D9" s="57"/>
      <c r="E9" s="57"/>
      <c r="F9" s="57"/>
      <c r="G9" s="60"/>
      <c r="H9" s="61"/>
      <c r="I9" s="59"/>
      <c r="J9" s="60"/>
    </row>
    <row r="10" spans="1:10" s="198" customFormat="1" ht="21.75">
      <c r="A10" s="219">
        <v>2.2</v>
      </c>
      <c r="B10" s="56" t="s">
        <v>135</v>
      </c>
      <c r="C10" s="57">
        <v>73210235.20903493</v>
      </c>
      <c r="D10" s="57">
        <v>20282941.524673603</v>
      </c>
      <c r="E10" s="57">
        <v>0</v>
      </c>
      <c r="F10" s="57">
        <v>33609491.080574095</v>
      </c>
      <c r="G10" s="60">
        <f aca="true" t="shared" si="0" ref="G10:G17">SUM(C10:F10)</f>
        <v>127102667.81428263</v>
      </c>
      <c r="H10" s="61">
        <v>1070.72</v>
      </c>
      <c r="I10" s="59" t="s">
        <v>116</v>
      </c>
      <c r="J10" s="60">
        <f>G10/H10</f>
        <v>118707.66196044028</v>
      </c>
    </row>
    <row r="11" spans="1:10" s="198" customFormat="1" ht="21.75">
      <c r="A11" s="219">
        <v>2.3</v>
      </c>
      <c r="B11" s="56" t="s">
        <v>88</v>
      </c>
      <c r="C11" s="57">
        <v>36792628.60061516</v>
      </c>
      <c r="D11" s="57">
        <v>13661417.584793203</v>
      </c>
      <c r="E11" s="57">
        <v>0</v>
      </c>
      <c r="F11" s="57">
        <v>16072111.871521542</v>
      </c>
      <c r="G11" s="60">
        <f t="shared" si="0"/>
        <v>66526158.0569299</v>
      </c>
      <c r="H11" s="61">
        <f>757.23-245.21</f>
        <v>512.02</v>
      </c>
      <c r="I11" s="59" t="s">
        <v>116</v>
      </c>
      <c r="J11" s="60">
        <f>G11/H11</f>
        <v>129928.82711013223</v>
      </c>
    </row>
    <row r="12" spans="1:10" s="198" customFormat="1" ht="21.75">
      <c r="A12" s="219">
        <v>2.4</v>
      </c>
      <c r="B12" s="56" t="s">
        <v>89</v>
      </c>
      <c r="C12" s="57">
        <v>147010876.36633834</v>
      </c>
      <c r="D12" s="57">
        <v>42969939.48821749</v>
      </c>
      <c r="E12" s="57">
        <v>0</v>
      </c>
      <c r="F12" s="57">
        <v>75557947.90426059</v>
      </c>
      <c r="G12" s="60">
        <f t="shared" si="0"/>
        <v>265538763.75881642</v>
      </c>
      <c r="H12" s="61">
        <v>2407.1</v>
      </c>
      <c r="I12" s="59" t="s">
        <v>116</v>
      </c>
      <c r="J12" s="60">
        <f>G12/H12</f>
        <v>110314.80360550722</v>
      </c>
    </row>
    <row r="13" spans="1:10" s="198" customFormat="1" ht="21.75">
      <c r="A13" s="219">
        <v>2.5</v>
      </c>
      <c r="B13" s="56" t="s">
        <v>118</v>
      </c>
      <c r="C13" s="215">
        <v>11518165.556735981</v>
      </c>
      <c r="D13" s="215">
        <v>3673841.2811699943</v>
      </c>
      <c r="E13" s="57">
        <v>0</v>
      </c>
      <c r="F13" s="216">
        <v>977472.68403418</v>
      </c>
      <c r="G13" s="60">
        <f t="shared" si="0"/>
        <v>16169479.521940155</v>
      </c>
      <c r="H13" s="214">
        <v>31.14</v>
      </c>
      <c r="I13" s="59" t="s">
        <v>116</v>
      </c>
      <c r="J13" s="60">
        <f>G13/H13</f>
        <v>519251.10860437236</v>
      </c>
    </row>
    <row r="14" spans="1:10" s="198" customFormat="1" ht="21.75">
      <c r="A14" s="219">
        <v>2.6</v>
      </c>
      <c r="B14" s="56" t="s">
        <v>122</v>
      </c>
      <c r="C14" s="57">
        <v>15226769.106609529</v>
      </c>
      <c r="D14" s="57">
        <v>6995355.519307291</v>
      </c>
      <c r="E14" s="57">
        <v>0</v>
      </c>
      <c r="F14" s="57">
        <v>4990949.15739996</v>
      </c>
      <c r="G14" s="60">
        <f t="shared" si="0"/>
        <v>27213073.78331678</v>
      </c>
      <c r="H14" s="61">
        <v>159</v>
      </c>
      <c r="I14" s="59" t="s">
        <v>116</v>
      </c>
      <c r="J14" s="60">
        <f>G14/H14</f>
        <v>171151.4074422439</v>
      </c>
    </row>
    <row r="15" spans="1:10" s="198" customFormat="1" ht="21.75">
      <c r="A15" s="219">
        <v>2.7</v>
      </c>
      <c r="B15" s="56" t="s">
        <v>90</v>
      </c>
      <c r="C15" s="57">
        <v>0</v>
      </c>
      <c r="D15" s="57">
        <v>0</v>
      </c>
      <c r="E15" s="57">
        <v>0</v>
      </c>
      <c r="F15" s="57">
        <v>0</v>
      </c>
      <c r="G15" s="60">
        <f t="shared" si="0"/>
        <v>0</v>
      </c>
      <c r="H15" s="61">
        <v>0</v>
      </c>
      <c r="I15" s="59"/>
      <c r="J15" s="60"/>
    </row>
    <row r="16" spans="1:10" s="198" customFormat="1" ht="21.75">
      <c r="A16" s="219">
        <v>2.8</v>
      </c>
      <c r="B16" s="56" t="s">
        <v>91</v>
      </c>
      <c r="C16" s="57">
        <v>0</v>
      </c>
      <c r="D16" s="57">
        <v>0</v>
      </c>
      <c r="E16" s="57">
        <v>0</v>
      </c>
      <c r="F16" s="57">
        <v>0</v>
      </c>
      <c r="G16" s="60">
        <f t="shared" si="0"/>
        <v>0</v>
      </c>
      <c r="H16" s="61">
        <v>0</v>
      </c>
      <c r="I16" s="59"/>
      <c r="J16" s="60"/>
    </row>
    <row r="17" spans="1:10" s="198" customFormat="1" ht="21.75">
      <c r="A17" s="219">
        <v>2.9</v>
      </c>
      <c r="B17" s="56" t="s">
        <v>92</v>
      </c>
      <c r="C17" s="57">
        <v>0</v>
      </c>
      <c r="D17" s="57">
        <v>0</v>
      </c>
      <c r="E17" s="57">
        <v>0</v>
      </c>
      <c r="F17" s="57">
        <v>0</v>
      </c>
      <c r="G17" s="60">
        <f t="shared" si="0"/>
        <v>0</v>
      </c>
      <c r="H17" s="61">
        <v>0</v>
      </c>
      <c r="I17" s="59"/>
      <c r="J17" s="60"/>
    </row>
    <row r="18" spans="1:10" s="198" customFormat="1" ht="21.75">
      <c r="A18" s="219">
        <v>3</v>
      </c>
      <c r="B18" s="62" t="s">
        <v>45</v>
      </c>
      <c r="C18" s="63"/>
      <c r="D18" s="63"/>
      <c r="E18" s="63"/>
      <c r="F18" s="63"/>
      <c r="G18" s="63"/>
      <c r="H18" s="63"/>
      <c r="I18" s="64"/>
      <c r="J18" s="65"/>
    </row>
    <row r="19" spans="1:10" s="198" customFormat="1" ht="21.75">
      <c r="A19" s="219">
        <v>3.1</v>
      </c>
      <c r="B19" s="66" t="s">
        <v>34</v>
      </c>
      <c r="C19" s="57">
        <v>0</v>
      </c>
      <c r="D19" s="57">
        <v>0</v>
      </c>
      <c r="E19" s="57">
        <v>0</v>
      </c>
      <c r="F19" s="57">
        <v>0</v>
      </c>
      <c r="G19" s="60">
        <f>SUM(C19:F19)</f>
        <v>0</v>
      </c>
      <c r="H19" s="61">
        <v>0</v>
      </c>
      <c r="I19" s="59"/>
      <c r="J19" s="60"/>
    </row>
    <row r="20" spans="1:10" s="198" customFormat="1" ht="21.75">
      <c r="A20" s="219">
        <v>4</v>
      </c>
      <c r="B20" s="62" t="s">
        <v>46</v>
      </c>
      <c r="C20" s="63"/>
      <c r="D20" s="63"/>
      <c r="E20" s="63"/>
      <c r="F20" s="63"/>
      <c r="G20" s="63"/>
      <c r="H20" s="63"/>
      <c r="I20" s="64"/>
      <c r="J20" s="65"/>
    </row>
    <row r="21" spans="1:10" s="198" customFormat="1" ht="21.75">
      <c r="A21" s="219">
        <v>4.1</v>
      </c>
      <c r="B21" s="67" t="s">
        <v>119</v>
      </c>
      <c r="C21" s="57">
        <v>14104247.388457537</v>
      </c>
      <c r="D21" s="57">
        <v>4896564.29208699</v>
      </c>
      <c r="E21" s="57">
        <v>0</v>
      </c>
      <c r="F21" s="57">
        <v>7835790.177117931</v>
      </c>
      <c r="G21" s="60">
        <f>SUM(C21:F21)</f>
        <v>26836601.857662454</v>
      </c>
      <c r="H21" s="61">
        <v>249.63</v>
      </c>
      <c r="I21" s="59" t="s">
        <v>116</v>
      </c>
      <c r="J21" s="60">
        <f>G21/H21</f>
        <v>107505.51559372853</v>
      </c>
    </row>
    <row r="22" spans="1:10" s="198" customFormat="1" ht="21.75">
      <c r="A22" s="219">
        <v>4.2</v>
      </c>
      <c r="B22" s="67" t="s">
        <v>35</v>
      </c>
      <c r="C22" s="57">
        <v>0</v>
      </c>
      <c r="D22" s="57">
        <v>0</v>
      </c>
      <c r="E22" s="57">
        <v>0</v>
      </c>
      <c r="F22" s="57">
        <v>0</v>
      </c>
      <c r="G22" s="60">
        <f>SUM(C22:F22)</f>
        <v>0</v>
      </c>
      <c r="H22" s="61">
        <v>0</v>
      </c>
      <c r="I22" s="59"/>
      <c r="J22" s="60"/>
    </row>
    <row r="23" spans="1:10" s="198" customFormat="1" ht="21.75">
      <c r="A23" s="219">
        <v>5</v>
      </c>
      <c r="B23" s="62" t="s">
        <v>47</v>
      </c>
      <c r="C23" s="63"/>
      <c r="D23" s="63"/>
      <c r="E23" s="63"/>
      <c r="F23" s="63"/>
      <c r="G23" s="63"/>
      <c r="H23" s="63"/>
      <c r="I23" s="64"/>
      <c r="J23" s="65"/>
    </row>
    <row r="24" spans="1:10" s="198" customFormat="1" ht="21.75">
      <c r="A24" s="219">
        <v>5.1</v>
      </c>
      <c r="B24" s="56" t="s">
        <v>93</v>
      </c>
      <c r="C24" s="57">
        <v>230522.4906658124</v>
      </c>
      <c r="D24" s="57">
        <v>31061.3848965065</v>
      </c>
      <c r="E24" s="57">
        <v>0</v>
      </c>
      <c r="F24" s="57">
        <v>128069.63875592338</v>
      </c>
      <c r="G24" s="60">
        <f>SUM(C24:F24)</f>
        <v>389653.51431824226</v>
      </c>
      <c r="H24" s="61">
        <v>4.08</v>
      </c>
      <c r="I24" s="59" t="s">
        <v>116</v>
      </c>
      <c r="J24" s="60">
        <f>G24/H24</f>
        <v>95503.31233290251</v>
      </c>
    </row>
    <row r="25" spans="1:10" s="198" customFormat="1" ht="21.75">
      <c r="A25" s="219">
        <v>6</v>
      </c>
      <c r="B25" s="62" t="s">
        <v>48</v>
      </c>
      <c r="C25" s="63"/>
      <c r="D25" s="63"/>
      <c r="E25" s="63"/>
      <c r="F25" s="63"/>
      <c r="G25" s="63"/>
      <c r="H25" s="63"/>
      <c r="I25" s="64"/>
      <c r="J25" s="65"/>
    </row>
    <row r="26" spans="1:10" s="198" customFormat="1" ht="21.75">
      <c r="A26" s="219">
        <v>6.1</v>
      </c>
      <c r="B26" s="56" t="s">
        <v>36</v>
      </c>
      <c r="C26" s="57">
        <v>16775469.275759414</v>
      </c>
      <c r="D26" s="57">
        <v>10523035.926700804</v>
      </c>
      <c r="E26" s="57">
        <v>0</v>
      </c>
      <c r="F26" s="57">
        <v>8632144.769087974</v>
      </c>
      <c r="G26" s="60">
        <f>SUM(C26:F26)</f>
        <v>35930649.97154819</v>
      </c>
      <c r="H26" s="61">
        <v>275</v>
      </c>
      <c r="I26" s="59" t="s">
        <v>121</v>
      </c>
      <c r="J26" s="60">
        <f>G26/H26</f>
        <v>130656.90898744797</v>
      </c>
    </row>
    <row r="27" spans="1:10" s="198" customFormat="1" ht="21.75">
      <c r="A27" s="219">
        <v>6.2</v>
      </c>
      <c r="B27" s="56" t="s">
        <v>37</v>
      </c>
      <c r="C27" s="57">
        <v>0</v>
      </c>
      <c r="D27" s="57">
        <v>0</v>
      </c>
      <c r="E27" s="57">
        <v>0</v>
      </c>
      <c r="F27" s="57">
        <v>0</v>
      </c>
      <c r="G27" s="60">
        <f>SUM(C27:F27)</f>
        <v>0</v>
      </c>
      <c r="H27" s="61">
        <v>0</v>
      </c>
      <c r="I27" s="59"/>
      <c r="J27" s="60"/>
    </row>
    <row r="28" spans="1:10" s="198" customFormat="1" ht="21.75">
      <c r="A28" s="219">
        <v>7</v>
      </c>
      <c r="B28" s="62" t="s">
        <v>49</v>
      </c>
      <c r="C28" s="63"/>
      <c r="D28" s="63"/>
      <c r="E28" s="63"/>
      <c r="F28" s="63"/>
      <c r="G28" s="63"/>
      <c r="H28" s="63"/>
      <c r="I28" s="64"/>
      <c r="J28" s="65"/>
    </row>
    <row r="29" spans="1:10" s="198" customFormat="1" ht="21.75">
      <c r="A29" s="219">
        <v>7.1</v>
      </c>
      <c r="B29" s="68" t="s">
        <v>117</v>
      </c>
      <c r="C29" s="57">
        <v>6433237.537345995</v>
      </c>
      <c r="D29" s="57">
        <v>8390433.533109328</v>
      </c>
      <c r="E29" s="57">
        <v>0</v>
      </c>
      <c r="F29" s="57">
        <v>2021177.4606602713</v>
      </c>
      <c r="G29" s="60">
        <f aca="true" t="shared" si="1" ref="G29:G34">SUM(C29:F29)</f>
        <v>16844848.531115595</v>
      </c>
      <c r="H29" s="57">
        <v>64.39</v>
      </c>
      <c r="I29" s="69" t="s">
        <v>116</v>
      </c>
      <c r="J29" s="60">
        <f aca="true" t="shared" si="2" ref="J29:J34">G29/H29</f>
        <v>261606.59312184493</v>
      </c>
    </row>
    <row r="30" spans="1:10" s="198" customFormat="1" ht="21.75">
      <c r="A30" s="219">
        <v>7.2</v>
      </c>
      <c r="B30" s="68" t="s">
        <v>38</v>
      </c>
      <c r="C30" s="57">
        <v>0</v>
      </c>
      <c r="D30" s="57">
        <v>0</v>
      </c>
      <c r="E30" s="57">
        <v>0</v>
      </c>
      <c r="F30" s="57">
        <v>0</v>
      </c>
      <c r="G30" s="60">
        <f t="shared" si="1"/>
        <v>0</v>
      </c>
      <c r="H30" s="57">
        <v>0</v>
      </c>
      <c r="I30" s="69"/>
      <c r="J30" s="60"/>
    </row>
    <row r="31" spans="1:10" s="198" customFormat="1" ht="21.75">
      <c r="A31" s="219">
        <v>8</v>
      </c>
      <c r="B31" s="62" t="s">
        <v>50</v>
      </c>
      <c r="C31" s="63">
        <v>2486026.8601215063</v>
      </c>
      <c r="D31" s="63">
        <v>334975.71947212896</v>
      </c>
      <c r="E31" s="63"/>
      <c r="F31" s="63">
        <v>0</v>
      </c>
      <c r="G31" s="63">
        <f t="shared" si="1"/>
        <v>2821002.579593635</v>
      </c>
      <c r="H31" s="63">
        <v>44</v>
      </c>
      <c r="I31" s="64" t="s">
        <v>33</v>
      </c>
      <c r="J31" s="217">
        <f t="shared" si="2"/>
        <v>64113.69499076444</v>
      </c>
    </row>
    <row r="32" spans="1:10" s="198" customFormat="1" ht="21.75">
      <c r="A32" s="219">
        <v>9</v>
      </c>
      <c r="B32" s="62" t="s">
        <v>63</v>
      </c>
      <c r="C32" s="63">
        <v>2148976.282347288</v>
      </c>
      <c r="D32" s="63">
        <v>894703.6824033519</v>
      </c>
      <c r="E32" s="63">
        <v>0</v>
      </c>
      <c r="F32" s="63">
        <v>0</v>
      </c>
      <c r="G32" s="63">
        <f t="shared" si="1"/>
        <v>3043679.96475064</v>
      </c>
      <c r="H32" s="63">
        <v>27</v>
      </c>
      <c r="I32" s="64" t="s">
        <v>120</v>
      </c>
      <c r="J32" s="217">
        <f t="shared" si="2"/>
        <v>112728.88758335703</v>
      </c>
    </row>
    <row r="33" spans="1:10" s="198" customFormat="1" ht="21.75">
      <c r="A33" s="219">
        <v>10</v>
      </c>
      <c r="B33" s="62" t="s">
        <v>65</v>
      </c>
      <c r="C33" s="63">
        <v>0</v>
      </c>
      <c r="D33" s="63">
        <v>0</v>
      </c>
      <c r="E33" s="63">
        <v>0</v>
      </c>
      <c r="F33" s="63">
        <v>0</v>
      </c>
      <c r="G33" s="63">
        <f t="shared" si="1"/>
        <v>0</v>
      </c>
      <c r="H33" s="63">
        <v>0</v>
      </c>
      <c r="I33" s="64"/>
      <c r="J33" s="217"/>
    </row>
    <row r="34" spans="1:10" s="198" customFormat="1" ht="21.75">
      <c r="A34" s="219">
        <v>11</v>
      </c>
      <c r="B34" s="62" t="s">
        <v>64</v>
      </c>
      <c r="C34" s="63">
        <v>2542527.4705788135</v>
      </c>
      <c r="D34" s="63">
        <v>4062268.1640055864</v>
      </c>
      <c r="E34" s="63"/>
      <c r="F34" s="63">
        <v>0</v>
      </c>
      <c r="G34" s="63">
        <f t="shared" si="1"/>
        <v>6604795.6345844</v>
      </c>
      <c r="H34" s="63">
        <v>45</v>
      </c>
      <c r="I34" s="64" t="s">
        <v>120</v>
      </c>
      <c r="J34" s="217">
        <f t="shared" si="2"/>
        <v>146773.2363240978</v>
      </c>
    </row>
  </sheetData>
  <sheetProtection/>
  <printOptions/>
  <pageMargins left="0.52" right="0.33" top="0.55" bottom="0.39" header="0.31496062992125984" footer="0.2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zoomScalePageLayoutView="0" workbookViewId="0" topLeftCell="B1">
      <selection activeCell="H6" sqref="H6:I35"/>
    </sheetView>
  </sheetViews>
  <sheetFormatPr defaultColWidth="9.140625" defaultRowHeight="15"/>
  <cols>
    <col min="1" max="1" width="9.57421875" style="85" bestFit="1" customWidth="1"/>
    <col min="2" max="2" width="62.57421875" style="3" bestFit="1" customWidth="1"/>
    <col min="3" max="4" width="18.140625" style="3" bestFit="1" customWidth="1"/>
    <col min="5" max="6" width="16.421875" style="3" bestFit="1" customWidth="1"/>
    <col min="7" max="7" width="18.140625" style="3" bestFit="1" customWidth="1"/>
    <col min="8" max="8" width="11.28125" style="3" bestFit="1" customWidth="1"/>
    <col min="9" max="9" width="11.57421875" style="3" bestFit="1" customWidth="1"/>
    <col min="10" max="10" width="14.140625" style="3" bestFit="1" customWidth="1"/>
    <col min="11" max="16384" width="9.140625" style="3" customWidth="1"/>
  </cols>
  <sheetData>
    <row r="1" spans="1:10" ht="26.25">
      <c r="A1" s="70" t="s">
        <v>136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>
      <c r="A2" s="51"/>
      <c r="B2" s="33"/>
      <c r="C2" s="33"/>
      <c r="D2" s="33"/>
      <c r="E2" s="33"/>
      <c r="F2" s="33"/>
      <c r="G2" s="33"/>
      <c r="H2" s="33"/>
      <c r="I2" s="33"/>
      <c r="J2" s="33"/>
    </row>
    <row r="3" spans="1:10" ht="21.75">
      <c r="A3" s="71" t="s">
        <v>8</v>
      </c>
      <c r="B3" s="71" t="s">
        <v>29</v>
      </c>
      <c r="C3" s="71" t="s">
        <v>10</v>
      </c>
      <c r="D3" s="71" t="s">
        <v>11</v>
      </c>
      <c r="E3" s="71" t="s">
        <v>12</v>
      </c>
      <c r="F3" s="71" t="s">
        <v>77</v>
      </c>
      <c r="G3" s="71" t="s">
        <v>21</v>
      </c>
      <c r="H3" s="71" t="s">
        <v>22</v>
      </c>
      <c r="I3" s="71" t="s">
        <v>23</v>
      </c>
      <c r="J3" s="71" t="s">
        <v>24</v>
      </c>
    </row>
    <row r="4" spans="1:10" ht="21.75">
      <c r="A4" s="72"/>
      <c r="B4" s="123" t="s">
        <v>13</v>
      </c>
      <c r="C4" s="73">
        <f>SUM(C5:C2000)</f>
        <v>410281137.84999996</v>
      </c>
      <c r="D4" s="73">
        <f>SUM(D5:D2000)</f>
        <v>148227634.53</v>
      </c>
      <c r="E4" s="73">
        <f>SUM(E5:E2000)</f>
        <v>0</v>
      </c>
      <c r="F4" s="73">
        <f>SUM(F5:F2000)</f>
        <v>184480861.77</v>
      </c>
      <c r="G4" s="73">
        <f>SUM(G5:G2000)</f>
        <v>742989634.1500001</v>
      </c>
      <c r="H4" s="177"/>
      <c r="I4" s="74"/>
      <c r="J4" s="74"/>
    </row>
    <row r="5" spans="1:10" ht="21.75">
      <c r="A5" s="72">
        <v>1</v>
      </c>
      <c r="B5" s="125" t="s">
        <v>51</v>
      </c>
      <c r="C5" s="176"/>
      <c r="D5" s="126"/>
      <c r="E5" s="126"/>
      <c r="F5" s="126"/>
      <c r="G5" s="126"/>
      <c r="H5" s="176"/>
      <c r="I5" s="126"/>
      <c r="J5" s="126"/>
    </row>
    <row r="6" spans="1:10" ht="21.75">
      <c r="A6" s="72">
        <v>1.1</v>
      </c>
      <c r="B6" s="75" t="s">
        <v>94</v>
      </c>
      <c r="C6" s="57">
        <v>81801455.70538975</v>
      </c>
      <c r="D6" s="76">
        <v>31511096.429163724</v>
      </c>
      <c r="E6" s="61"/>
      <c r="F6" s="61">
        <v>34655707.02658755</v>
      </c>
      <c r="G6" s="60">
        <f>SUM(C6:F6)</f>
        <v>147968259.16114104</v>
      </c>
      <c r="H6" s="58">
        <v>1104.05</v>
      </c>
      <c r="I6" s="59" t="s">
        <v>116</v>
      </c>
      <c r="J6" s="60">
        <f>G6/H6</f>
        <v>134023.15036560033</v>
      </c>
    </row>
    <row r="7" spans="1:10" ht="21.75">
      <c r="A7" s="72">
        <v>1.2</v>
      </c>
      <c r="B7" s="75" t="s">
        <v>95</v>
      </c>
      <c r="C7" s="57">
        <v>0</v>
      </c>
      <c r="D7" s="76">
        <v>0</v>
      </c>
      <c r="E7" s="61">
        <v>0</v>
      </c>
      <c r="F7" s="61">
        <v>0</v>
      </c>
      <c r="G7" s="60">
        <v>0</v>
      </c>
      <c r="H7" s="61">
        <v>0</v>
      </c>
      <c r="I7" s="59"/>
      <c r="J7" s="60"/>
    </row>
    <row r="8" spans="1:10" ht="21.75">
      <c r="A8" s="72">
        <v>2</v>
      </c>
      <c r="B8" s="125" t="s">
        <v>52</v>
      </c>
      <c r="C8" s="129"/>
      <c r="D8" s="128"/>
      <c r="E8" s="129"/>
      <c r="F8" s="129"/>
      <c r="G8" s="130"/>
      <c r="H8" s="129"/>
      <c r="I8" s="131"/>
      <c r="J8" s="130"/>
    </row>
    <row r="9" spans="1:10" ht="21.75">
      <c r="A9" s="72">
        <v>2</v>
      </c>
      <c r="B9" s="75" t="s">
        <v>39</v>
      </c>
      <c r="C9" s="57">
        <v>0</v>
      </c>
      <c r="D9" s="57">
        <v>0</v>
      </c>
      <c r="E9" s="61">
        <v>0</v>
      </c>
      <c r="F9" s="61">
        <v>0</v>
      </c>
      <c r="G9" s="60">
        <f>SUM(C9:F9)</f>
        <v>0</v>
      </c>
      <c r="H9" s="61">
        <v>0</v>
      </c>
      <c r="I9" s="59"/>
      <c r="J9" s="60"/>
    </row>
    <row r="10" spans="1:10" ht="21.75">
      <c r="A10" s="72">
        <v>3</v>
      </c>
      <c r="B10" s="125" t="s">
        <v>53</v>
      </c>
      <c r="C10" s="129"/>
      <c r="D10" s="129"/>
      <c r="E10" s="129"/>
      <c r="F10" s="129"/>
      <c r="G10" s="130"/>
      <c r="H10" s="129"/>
      <c r="I10" s="127"/>
      <c r="J10" s="130"/>
    </row>
    <row r="11" spans="1:10" ht="21.75">
      <c r="A11" s="72">
        <v>3.1</v>
      </c>
      <c r="B11" s="75" t="s">
        <v>96</v>
      </c>
      <c r="C11" s="57">
        <v>0</v>
      </c>
      <c r="D11" s="76">
        <v>0</v>
      </c>
      <c r="E11" s="61">
        <v>0</v>
      </c>
      <c r="F11" s="61">
        <v>0</v>
      </c>
      <c r="G11" s="60">
        <f aca="true" t="shared" si="0" ref="G11:G16">SUM(C11:F11)</f>
        <v>0</v>
      </c>
      <c r="H11" s="61">
        <v>0</v>
      </c>
      <c r="I11" s="59"/>
      <c r="J11" s="60"/>
    </row>
    <row r="12" spans="1:10" ht="21.75">
      <c r="A12" s="72">
        <v>3.2</v>
      </c>
      <c r="B12" s="75" t="s">
        <v>97</v>
      </c>
      <c r="C12" s="57">
        <v>73210235.20903493</v>
      </c>
      <c r="D12" s="76">
        <v>20282941.524673603</v>
      </c>
      <c r="E12" s="61"/>
      <c r="F12" s="61">
        <v>33609491.080574095</v>
      </c>
      <c r="G12" s="60">
        <f t="shared" si="0"/>
        <v>127102667.81428263</v>
      </c>
      <c r="H12" s="61">
        <v>1070.72</v>
      </c>
      <c r="I12" s="59" t="s">
        <v>116</v>
      </c>
      <c r="J12" s="60">
        <f>G12/H12</f>
        <v>118707.66196044028</v>
      </c>
    </row>
    <row r="13" spans="1:10" ht="21.75">
      <c r="A13" s="72">
        <v>3.3</v>
      </c>
      <c r="B13" s="75" t="s">
        <v>98</v>
      </c>
      <c r="C13" s="57">
        <v>36792628.60061516</v>
      </c>
      <c r="D13" s="76">
        <v>13661417.584793203</v>
      </c>
      <c r="E13" s="61"/>
      <c r="F13" s="61">
        <v>16072111.871521542</v>
      </c>
      <c r="G13" s="60">
        <f t="shared" si="0"/>
        <v>66526158.0569299</v>
      </c>
      <c r="H13" s="61">
        <v>512.02</v>
      </c>
      <c r="I13" s="59" t="s">
        <v>116</v>
      </c>
      <c r="J13" s="60">
        <f>G13/H13</f>
        <v>129928.82711013223</v>
      </c>
    </row>
    <row r="14" spans="1:10" ht="21.75">
      <c r="A14" s="72">
        <v>3.4</v>
      </c>
      <c r="B14" s="75" t="s">
        <v>99</v>
      </c>
      <c r="C14" s="77">
        <v>147010876.36633834</v>
      </c>
      <c r="D14" s="78">
        <v>42969939.48821749</v>
      </c>
      <c r="E14" s="61">
        <v>0</v>
      </c>
      <c r="F14" s="57">
        <v>75557947.90426059</v>
      </c>
      <c r="G14" s="60">
        <f t="shared" si="0"/>
        <v>265538763.75881642</v>
      </c>
      <c r="H14" s="61">
        <v>2407.1</v>
      </c>
      <c r="I14" s="59" t="s">
        <v>116</v>
      </c>
      <c r="J14" s="60">
        <f>G14/H14</f>
        <v>110314.80360550722</v>
      </c>
    </row>
    <row r="15" spans="1:10" ht="21.75">
      <c r="A15" s="72">
        <v>3.4</v>
      </c>
      <c r="B15" s="75" t="s">
        <v>123</v>
      </c>
      <c r="C15" s="77">
        <v>11518165.556735981</v>
      </c>
      <c r="D15" s="79">
        <v>3673841.2811699943</v>
      </c>
      <c r="E15" s="61">
        <v>0</v>
      </c>
      <c r="F15" s="57">
        <v>977472.68403418</v>
      </c>
      <c r="G15" s="60">
        <f t="shared" si="0"/>
        <v>16169479.521940155</v>
      </c>
      <c r="H15" s="61">
        <v>31.14</v>
      </c>
      <c r="I15" s="59" t="s">
        <v>116</v>
      </c>
      <c r="J15" s="60">
        <f>G15/H15</f>
        <v>519251.10860437236</v>
      </c>
    </row>
    <row r="16" spans="1:10" ht="21.75">
      <c r="A16" s="72">
        <v>3.5</v>
      </c>
      <c r="B16" s="75" t="s">
        <v>124</v>
      </c>
      <c r="C16" s="57">
        <v>15226769.106609529</v>
      </c>
      <c r="D16" s="76">
        <v>6995355.519307291</v>
      </c>
      <c r="E16" s="61">
        <v>0</v>
      </c>
      <c r="F16" s="61">
        <v>4990949.15739996</v>
      </c>
      <c r="G16" s="60">
        <f t="shared" si="0"/>
        <v>27213073.78331678</v>
      </c>
      <c r="H16" s="61">
        <v>159</v>
      </c>
      <c r="I16" s="59" t="s">
        <v>121</v>
      </c>
      <c r="J16" s="60">
        <f>G16/H16</f>
        <v>171151.4074422439</v>
      </c>
    </row>
    <row r="17" spans="1:10" ht="21.75">
      <c r="A17" s="72">
        <v>3.6</v>
      </c>
      <c r="B17" s="75" t="s">
        <v>100</v>
      </c>
      <c r="C17" s="57">
        <v>0</v>
      </c>
      <c r="D17" s="57">
        <v>0</v>
      </c>
      <c r="E17" s="61">
        <v>0</v>
      </c>
      <c r="F17" s="61">
        <v>0</v>
      </c>
      <c r="G17" s="60">
        <v>0</v>
      </c>
      <c r="H17" s="61">
        <v>0</v>
      </c>
      <c r="I17" s="59"/>
      <c r="J17" s="60"/>
    </row>
    <row r="18" spans="1:10" ht="21.75">
      <c r="A18" s="72">
        <v>3.7</v>
      </c>
      <c r="B18" s="75" t="s">
        <v>101</v>
      </c>
      <c r="C18" s="57">
        <v>0</v>
      </c>
      <c r="D18" s="57">
        <v>0</v>
      </c>
      <c r="E18" s="61">
        <v>0</v>
      </c>
      <c r="F18" s="61">
        <v>0</v>
      </c>
      <c r="G18" s="60">
        <v>0</v>
      </c>
      <c r="H18" s="61">
        <v>0</v>
      </c>
      <c r="I18" s="59"/>
      <c r="J18" s="60"/>
    </row>
    <row r="19" spans="1:10" ht="21.75">
      <c r="A19" s="72">
        <v>3.8</v>
      </c>
      <c r="B19" s="75" t="s">
        <v>102</v>
      </c>
      <c r="C19" s="57">
        <v>0</v>
      </c>
      <c r="D19" s="57">
        <v>0</v>
      </c>
      <c r="E19" s="61">
        <v>0</v>
      </c>
      <c r="F19" s="61">
        <v>0</v>
      </c>
      <c r="G19" s="60">
        <v>0</v>
      </c>
      <c r="H19" s="61">
        <v>0</v>
      </c>
      <c r="I19" s="59"/>
      <c r="J19" s="60"/>
    </row>
    <row r="20" spans="1:10" ht="21.75">
      <c r="A20" s="72">
        <v>4</v>
      </c>
      <c r="B20" s="132" t="s">
        <v>54</v>
      </c>
      <c r="C20" s="129"/>
      <c r="D20" s="129"/>
      <c r="E20" s="129"/>
      <c r="F20" s="129"/>
      <c r="G20" s="130"/>
      <c r="H20" s="129"/>
      <c r="I20" s="131"/>
      <c r="J20" s="130"/>
    </row>
    <row r="21" spans="1:10" ht="21.75">
      <c r="A21" s="72">
        <v>4.1</v>
      </c>
      <c r="B21" s="75" t="s">
        <v>40</v>
      </c>
      <c r="C21" s="57">
        <v>0</v>
      </c>
      <c r="D21" s="57">
        <v>0</v>
      </c>
      <c r="E21" s="61">
        <v>0</v>
      </c>
      <c r="F21" s="61">
        <v>0</v>
      </c>
      <c r="G21" s="60">
        <v>0</v>
      </c>
      <c r="H21" s="61">
        <v>0</v>
      </c>
      <c r="I21" s="59"/>
      <c r="J21" s="60"/>
    </row>
    <row r="22" spans="1:10" ht="21.75">
      <c r="A22" s="72">
        <v>5</v>
      </c>
      <c r="B22" s="125" t="s">
        <v>55</v>
      </c>
      <c r="C22" s="129"/>
      <c r="D22" s="129"/>
      <c r="E22" s="129"/>
      <c r="F22" s="129"/>
      <c r="G22" s="130"/>
      <c r="H22" s="129"/>
      <c r="I22" s="131"/>
      <c r="J22" s="130"/>
    </row>
    <row r="23" spans="1:10" ht="21.75">
      <c r="A23" s="72">
        <v>5.1</v>
      </c>
      <c r="B23" s="80" t="s">
        <v>125</v>
      </c>
      <c r="C23" s="57">
        <v>14104247.388457537</v>
      </c>
      <c r="D23" s="57">
        <v>4896564.29208699</v>
      </c>
      <c r="E23" s="61">
        <v>0</v>
      </c>
      <c r="F23" s="61">
        <v>7835790.177117931</v>
      </c>
      <c r="G23" s="60">
        <f>SUM(C23:F23)</f>
        <v>26836601.857662454</v>
      </c>
      <c r="H23" s="61">
        <v>249.63</v>
      </c>
      <c r="I23" s="59" t="s">
        <v>116</v>
      </c>
      <c r="J23" s="60">
        <f>G23/H23</f>
        <v>107505.51559372853</v>
      </c>
    </row>
    <row r="24" spans="1:10" ht="21.75">
      <c r="A24" s="72">
        <v>6</v>
      </c>
      <c r="B24" s="125" t="s">
        <v>56</v>
      </c>
      <c r="C24" s="129"/>
      <c r="D24" s="129"/>
      <c r="E24" s="129"/>
      <c r="F24" s="129"/>
      <c r="G24" s="130"/>
      <c r="H24" s="129"/>
      <c r="I24" s="131"/>
      <c r="J24" s="130"/>
    </row>
    <row r="25" spans="1:10" ht="21.75">
      <c r="A25" s="72">
        <v>6.1</v>
      </c>
      <c r="B25" s="75" t="s">
        <v>104</v>
      </c>
      <c r="C25" s="57">
        <v>230522.4906658124</v>
      </c>
      <c r="D25" s="57">
        <v>31061.3848965065</v>
      </c>
      <c r="E25" s="61">
        <v>0</v>
      </c>
      <c r="F25" s="61">
        <v>128069.63875592338</v>
      </c>
      <c r="G25" s="60">
        <f>SUM(C25:F25)</f>
        <v>389653.51431824226</v>
      </c>
      <c r="H25" s="61">
        <v>4.08</v>
      </c>
      <c r="I25" s="59" t="s">
        <v>116</v>
      </c>
      <c r="J25" s="60">
        <f>G25/H25</f>
        <v>95503.31233290251</v>
      </c>
    </row>
    <row r="26" spans="1:10" ht="21.75">
      <c r="A26" s="72">
        <v>7</v>
      </c>
      <c r="B26" s="132" t="s">
        <v>57</v>
      </c>
      <c r="C26" s="129"/>
      <c r="D26" s="129"/>
      <c r="E26" s="129"/>
      <c r="F26" s="129"/>
      <c r="G26" s="130"/>
      <c r="H26" s="129"/>
      <c r="I26" s="127"/>
      <c r="J26" s="130"/>
    </row>
    <row r="27" spans="1:10" ht="21.75">
      <c r="A27" s="72">
        <v>7.1</v>
      </c>
      <c r="B27" s="75" t="s">
        <v>41</v>
      </c>
      <c r="C27" s="57">
        <v>16775469.275759414</v>
      </c>
      <c r="D27" s="57">
        <v>10523035.926700804</v>
      </c>
      <c r="E27" s="61">
        <v>0</v>
      </c>
      <c r="F27" s="61">
        <v>8632144.769087974</v>
      </c>
      <c r="G27" s="60">
        <f>SUM(C27:F27)</f>
        <v>35930649.97154819</v>
      </c>
      <c r="H27" s="61">
        <v>275</v>
      </c>
      <c r="I27" s="59" t="s">
        <v>121</v>
      </c>
      <c r="J27" s="60">
        <f>G27/H27</f>
        <v>130656.90898744797</v>
      </c>
    </row>
    <row r="28" spans="1:10" ht="21.75">
      <c r="A28" s="72">
        <v>7.2</v>
      </c>
      <c r="B28" s="75" t="s">
        <v>42</v>
      </c>
      <c r="C28" s="57">
        <v>0</v>
      </c>
      <c r="D28" s="57">
        <v>0</v>
      </c>
      <c r="E28" s="61">
        <v>0</v>
      </c>
      <c r="F28" s="61">
        <v>0</v>
      </c>
      <c r="G28" s="60">
        <v>0</v>
      </c>
      <c r="H28" s="61">
        <v>0</v>
      </c>
      <c r="I28" s="59"/>
      <c r="J28" s="60"/>
    </row>
    <row r="29" spans="1:10" ht="21.75">
      <c r="A29" s="72">
        <v>8</v>
      </c>
      <c r="B29" s="132" t="s">
        <v>58</v>
      </c>
      <c r="C29" s="129"/>
      <c r="D29" s="129"/>
      <c r="E29" s="129"/>
      <c r="F29" s="129"/>
      <c r="G29" s="130"/>
      <c r="H29" s="129"/>
      <c r="I29" s="131"/>
      <c r="J29" s="130"/>
    </row>
    <row r="30" spans="1:10" ht="21.75">
      <c r="A30" s="72">
        <v>8.1</v>
      </c>
      <c r="B30" s="75" t="s">
        <v>126</v>
      </c>
      <c r="C30" s="57">
        <v>6433237.537345995</v>
      </c>
      <c r="D30" s="57">
        <v>8390433.533109328</v>
      </c>
      <c r="E30" s="61"/>
      <c r="F30" s="61">
        <v>2021177.4606602713</v>
      </c>
      <c r="G30" s="121">
        <f aca="true" t="shared" si="1" ref="G30:G35">SUM(C30:F30)</f>
        <v>16844848.531115595</v>
      </c>
      <c r="H30" s="61">
        <v>64.39</v>
      </c>
      <c r="I30" s="59" t="s">
        <v>116</v>
      </c>
      <c r="J30" s="121">
        <f aca="true" t="shared" si="2" ref="J30:J35">G30/H30</f>
        <v>261606.59312184493</v>
      </c>
    </row>
    <row r="31" spans="1:10" ht="21.75">
      <c r="A31" s="72">
        <v>8.2</v>
      </c>
      <c r="B31" s="75" t="s">
        <v>103</v>
      </c>
      <c r="C31" s="57">
        <v>0</v>
      </c>
      <c r="D31" s="57">
        <v>0</v>
      </c>
      <c r="E31" s="61">
        <v>0</v>
      </c>
      <c r="F31" s="61">
        <v>0</v>
      </c>
      <c r="G31" s="121">
        <v>0</v>
      </c>
      <c r="H31" s="57">
        <v>0</v>
      </c>
      <c r="I31" s="69"/>
      <c r="J31" s="121"/>
    </row>
    <row r="32" spans="1:10" ht="21.75">
      <c r="A32" s="72">
        <v>9</v>
      </c>
      <c r="B32" s="132" t="s">
        <v>59</v>
      </c>
      <c r="C32" s="133">
        <v>2486026.8601215063</v>
      </c>
      <c r="D32" s="133">
        <v>334975.71947212896</v>
      </c>
      <c r="E32" s="133"/>
      <c r="F32" s="133">
        <v>0</v>
      </c>
      <c r="G32" s="121">
        <f t="shared" si="1"/>
        <v>2821002.579593635</v>
      </c>
      <c r="H32" s="57">
        <v>44</v>
      </c>
      <c r="I32" s="69" t="s">
        <v>33</v>
      </c>
      <c r="J32" s="121">
        <f t="shared" si="2"/>
        <v>64113.69499076444</v>
      </c>
    </row>
    <row r="33" spans="1:10" ht="21.75">
      <c r="A33" s="72">
        <v>10</v>
      </c>
      <c r="B33" s="132" t="s">
        <v>60</v>
      </c>
      <c r="C33" s="133">
        <v>2148976.282347288</v>
      </c>
      <c r="D33" s="133">
        <v>894703.6824033519</v>
      </c>
      <c r="E33" s="133"/>
      <c r="F33" s="133">
        <v>0</v>
      </c>
      <c r="G33" s="121">
        <f t="shared" si="1"/>
        <v>3043679.96475064</v>
      </c>
      <c r="H33" s="57">
        <v>27</v>
      </c>
      <c r="I33" s="69" t="s">
        <v>120</v>
      </c>
      <c r="J33" s="121">
        <f t="shared" si="2"/>
        <v>112728.88758335703</v>
      </c>
    </row>
    <row r="34" spans="1:10" ht="21.75">
      <c r="A34" s="72">
        <v>11</v>
      </c>
      <c r="B34" s="132" t="s">
        <v>61</v>
      </c>
      <c r="C34" s="133">
        <v>0</v>
      </c>
      <c r="D34" s="133">
        <v>0</v>
      </c>
      <c r="E34" s="133">
        <v>0</v>
      </c>
      <c r="F34" s="133">
        <v>0</v>
      </c>
      <c r="G34" s="121">
        <v>0</v>
      </c>
      <c r="H34" s="57">
        <v>0</v>
      </c>
      <c r="I34" s="69"/>
      <c r="J34" s="121"/>
    </row>
    <row r="35" spans="1:10" ht="21.75">
      <c r="A35" s="72">
        <v>12</v>
      </c>
      <c r="B35" s="132" t="s">
        <v>62</v>
      </c>
      <c r="C35" s="133">
        <v>2542527.4705788135</v>
      </c>
      <c r="D35" s="133">
        <v>4062268.1640055864</v>
      </c>
      <c r="E35" s="133"/>
      <c r="F35" s="133">
        <v>0</v>
      </c>
      <c r="G35" s="121">
        <f t="shared" si="1"/>
        <v>6604795.6345844</v>
      </c>
      <c r="H35" s="57">
        <v>45</v>
      </c>
      <c r="I35" s="69" t="s">
        <v>120</v>
      </c>
      <c r="J35" s="121">
        <f t="shared" si="2"/>
        <v>146773.2363240978</v>
      </c>
    </row>
  </sheetData>
  <sheetProtection/>
  <printOptions/>
  <pageMargins left="0.41" right="0.23" top="0.47" bottom="0.44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140625" style="33" customWidth="1"/>
    <col min="2" max="2" width="61.140625" style="33" bestFit="1" customWidth="1"/>
    <col min="3" max="3" width="16.00390625" style="33" bestFit="1" customWidth="1"/>
    <col min="4" max="4" width="31.00390625" style="33" bestFit="1" customWidth="1"/>
    <col min="5" max="5" width="16.00390625" style="33" bestFit="1" customWidth="1"/>
    <col min="6" max="6" width="12.8515625" style="33" bestFit="1" customWidth="1"/>
    <col min="7" max="16384" width="9.140625" style="33" customWidth="1"/>
  </cols>
  <sheetData>
    <row r="1" ht="26.25">
      <c r="A1" s="1" t="s">
        <v>131</v>
      </c>
    </row>
    <row r="2" spans="2:6" ht="21.75">
      <c r="B2" s="2"/>
      <c r="C2" s="2"/>
      <c r="D2" s="2"/>
      <c r="E2" s="2"/>
      <c r="F2" s="81" t="s">
        <v>30</v>
      </c>
    </row>
    <row r="3" spans="1:6" ht="21.75">
      <c r="A3" s="225" t="s">
        <v>8</v>
      </c>
      <c r="B3" s="223" t="s">
        <v>112</v>
      </c>
      <c r="C3" s="34">
        <v>2563</v>
      </c>
      <c r="D3" s="223" t="s">
        <v>83</v>
      </c>
      <c r="E3" s="34">
        <v>2564</v>
      </c>
      <c r="F3" s="223" t="s">
        <v>31</v>
      </c>
    </row>
    <row r="4" spans="1:6" ht="21.75">
      <c r="A4" s="225"/>
      <c r="B4" s="224"/>
      <c r="C4" s="34" t="s">
        <v>69</v>
      </c>
      <c r="D4" s="224"/>
      <c r="E4" s="34" t="s">
        <v>13</v>
      </c>
      <c r="F4" s="224"/>
    </row>
    <row r="5" spans="1:6" ht="21.75">
      <c r="A5" s="72">
        <v>1</v>
      </c>
      <c r="B5" s="38" t="s">
        <v>1</v>
      </c>
      <c r="C5" s="82">
        <v>623394520.09</v>
      </c>
      <c r="D5" s="38" t="s">
        <v>1</v>
      </c>
      <c r="E5" s="83">
        <v>697897182.41</v>
      </c>
      <c r="F5" s="171">
        <f aca="true" t="shared" si="0" ref="F5:F10">SUM(E5-C5)*100/C5</f>
        <v>11.951125638583399</v>
      </c>
    </row>
    <row r="6" spans="1:6" ht="21.75">
      <c r="A6" s="72">
        <v>2</v>
      </c>
      <c r="B6" s="38" t="s">
        <v>2</v>
      </c>
      <c r="C6" s="82">
        <v>207943467.19</v>
      </c>
      <c r="D6" s="38" t="s">
        <v>2</v>
      </c>
      <c r="E6" s="83">
        <v>109354819.07</v>
      </c>
      <c r="F6" s="171">
        <f t="shared" si="0"/>
        <v>-47.41127454122835</v>
      </c>
    </row>
    <row r="7" spans="1:6" ht="21.75">
      <c r="A7" s="72">
        <v>3</v>
      </c>
      <c r="B7" s="38" t="s">
        <v>3</v>
      </c>
      <c r="C7" s="82">
        <v>3383984.4</v>
      </c>
      <c r="D7" s="38" t="s">
        <v>3</v>
      </c>
      <c r="E7" s="83">
        <v>3154944.94</v>
      </c>
      <c r="F7" s="171">
        <f t="shared" si="0"/>
        <v>-6.768336757107981</v>
      </c>
    </row>
    <row r="8" spans="1:6" ht="21.75">
      <c r="A8" s="72">
        <v>4</v>
      </c>
      <c r="B8" s="38" t="s">
        <v>4</v>
      </c>
      <c r="C8" s="82">
        <v>19565030.61</v>
      </c>
      <c r="D8" s="38" t="s">
        <v>4</v>
      </c>
      <c r="E8" s="83">
        <v>37871795.38</v>
      </c>
      <c r="F8" s="171">
        <f t="shared" si="0"/>
        <v>93.56880208837048</v>
      </c>
    </row>
    <row r="9" spans="1:6" ht="21.75">
      <c r="A9" s="72">
        <v>5</v>
      </c>
      <c r="B9" s="38" t="s">
        <v>5</v>
      </c>
      <c r="C9" s="178">
        <f>SUM(C5:C8)</f>
        <v>854287002.29</v>
      </c>
      <c r="D9" s="38" t="s">
        <v>5</v>
      </c>
      <c r="E9" s="178">
        <v>848278741.8000001</v>
      </c>
      <c r="F9" s="171">
        <f t="shared" si="0"/>
        <v>-0.7033070237395816</v>
      </c>
    </row>
    <row r="10" spans="1:6" ht="21.75">
      <c r="A10" s="72">
        <v>6</v>
      </c>
      <c r="B10" s="38" t="s">
        <v>6</v>
      </c>
      <c r="C10" s="82">
        <v>-35743366.93</v>
      </c>
      <c r="D10" s="38" t="s">
        <v>6</v>
      </c>
      <c r="E10" s="84">
        <v>-49788644.24</v>
      </c>
      <c r="F10" s="171">
        <f t="shared" si="0"/>
        <v>39.29477974894292</v>
      </c>
    </row>
  </sheetData>
  <sheetProtection/>
  <mergeCells count="4">
    <mergeCell ref="B3:B4"/>
    <mergeCell ref="F3:F4"/>
    <mergeCell ref="A3:A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9.28125" style="86" bestFit="1" customWidth="1"/>
    <col min="2" max="2" width="30.8515625" style="86" customWidth="1"/>
    <col min="3" max="3" width="21.00390625" style="86" bestFit="1" customWidth="1"/>
    <col min="4" max="4" width="22.57421875" style="86" bestFit="1" customWidth="1"/>
    <col min="5" max="5" width="16.421875" style="86" bestFit="1" customWidth="1"/>
    <col min="6" max="6" width="18.140625" style="148" bestFit="1" customWidth="1"/>
    <col min="7" max="7" width="31.28125" style="86" customWidth="1"/>
    <col min="8" max="9" width="17.8515625" style="86" bestFit="1" customWidth="1"/>
    <col min="10" max="10" width="16.140625" style="86" bestFit="1" customWidth="1"/>
    <col min="11" max="11" width="17.8515625" style="148" bestFit="1" customWidth="1"/>
    <col min="12" max="12" width="9.7109375" style="148" customWidth="1"/>
    <col min="13" max="16384" width="9.140625" style="86" customWidth="1"/>
  </cols>
  <sheetData>
    <row r="1" ht="26.25">
      <c r="A1" s="88" t="s">
        <v>132</v>
      </c>
    </row>
    <row r="3" spans="1:12" ht="23.25">
      <c r="A3" s="229" t="s">
        <v>8</v>
      </c>
      <c r="B3" s="229" t="s">
        <v>113</v>
      </c>
      <c r="C3" s="226" t="s">
        <v>127</v>
      </c>
      <c r="D3" s="227"/>
      <c r="E3" s="227"/>
      <c r="F3" s="228"/>
      <c r="G3" s="229" t="s">
        <v>9</v>
      </c>
      <c r="H3" s="226" t="s">
        <v>133</v>
      </c>
      <c r="I3" s="227"/>
      <c r="J3" s="227"/>
      <c r="K3" s="228"/>
      <c r="L3" s="231" t="s">
        <v>31</v>
      </c>
    </row>
    <row r="4" spans="1:12" ht="23.25">
      <c r="A4" s="230"/>
      <c r="B4" s="230"/>
      <c r="C4" s="89" t="s">
        <v>66</v>
      </c>
      <c r="D4" s="89" t="s">
        <v>67</v>
      </c>
      <c r="E4" s="89" t="s">
        <v>68</v>
      </c>
      <c r="F4" s="89" t="s">
        <v>69</v>
      </c>
      <c r="G4" s="230"/>
      <c r="H4" s="89" t="s">
        <v>10</v>
      </c>
      <c r="I4" s="89" t="s">
        <v>11</v>
      </c>
      <c r="J4" s="89" t="s">
        <v>12</v>
      </c>
      <c r="K4" s="89" t="s">
        <v>13</v>
      </c>
      <c r="L4" s="232"/>
    </row>
    <row r="5" spans="1:12" ht="23.25">
      <c r="A5" s="90"/>
      <c r="B5" s="91" t="s">
        <v>114</v>
      </c>
      <c r="C5" s="179">
        <f>SUM(C6:C2000)</f>
        <v>471360359.65</v>
      </c>
      <c r="D5" s="179">
        <f>SUM(D6:D2000)</f>
        <v>246481969.68</v>
      </c>
      <c r="E5" s="179">
        <f>SUM(E6:E2000)</f>
        <v>0</v>
      </c>
      <c r="F5" s="179">
        <f>SUM(C5:E5)</f>
        <v>717842329.3299999</v>
      </c>
      <c r="G5" s="91" t="s">
        <v>70</v>
      </c>
      <c r="H5" s="180">
        <f>SUM(H6:H2000)</f>
        <v>509917834.34000003</v>
      </c>
      <c r="I5" s="180">
        <f>SUM(I6:I2000)</f>
        <v>233071799.81</v>
      </c>
      <c r="J5" s="180">
        <f>SUM(J6:J2000)</f>
        <v>0</v>
      </c>
      <c r="K5" s="181">
        <f>SUM(H5:J5)</f>
        <v>742989634.1500001</v>
      </c>
      <c r="L5" s="182">
        <f aca="true" t="shared" si="0" ref="L5:L12">(K5-F5)*100/F5</f>
        <v>3.503179429871665</v>
      </c>
    </row>
    <row r="6" spans="1:12" ht="23.25">
      <c r="A6" s="90">
        <v>1</v>
      </c>
      <c r="B6" s="196" t="s">
        <v>14</v>
      </c>
      <c r="C6" s="92">
        <v>309897724.73</v>
      </c>
      <c r="D6" s="92">
        <v>42232092.23</v>
      </c>
      <c r="E6" s="92">
        <v>0</v>
      </c>
      <c r="F6" s="183">
        <f>SUM(C6:E6)</f>
        <v>352129816.96000004</v>
      </c>
      <c r="G6" s="196" t="s">
        <v>14</v>
      </c>
      <c r="H6" s="93">
        <v>267676027.8</v>
      </c>
      <c r="I6" s="94">
        <v>40591634.19999999</v>
      </c>
      <c r="J6" s="94">
        <v>0</v>
      </c>
      <c r="K6" s="184">
        <f>SUM(H6:J6)</f>
        <v>308267662</v>
      </c>
      <c r="L6" s="185">
        <f t="shared" si="0"/>
        <v>-12.456245636529705</v>
      </c>
    </row>
    <row r="7" spans="1:12" ht="23.25">
      <c r="A7" s="90">
        <v>2</v>
      </c>
      <c r="B7" s="196" t="s">
        <v>129</v>
      </c>
      <c r="C7" s="92">
        <v>12824811.68</v>
      </c>
      <c r="D7" s="92">
        <v>1717288.41</v>
      </c>
      <c r="E7" s="92">
        <v>0</v>
      </c>
      <c r="F7" s="183">
        <f aca="true" t="shared" si="1" ref="F7:F12">SUM(C7:E7)</f>
        <v>14542100.09</v>
      </c>
      <c r="G7" s="196" t="s">
        <v>129</v>
      </c>
      <c r="H7" s="93">
        <v>10678825.72</v>
      </c>
      <c r="I7" s="94">
        <v>2010025.75</v>
      </c>
      <c r="J7" s="94">
        <v>0</v>
      </c>
      <c r="K7" s="184">
        <f aca="true" t="shared" si="2" ref="K7:K12">SUM(H7:J7)</f>
        <v>12688851.47</v>
      </c>
      <c r="L7" s="185">
        <f t="shared" si="0"/>
        <v>-12.74402327401392</v>
      </c>
    </row>
    <row r="8" spans="1:12" ht="23.25">
      <c r="A8" s="90">
        <v>3</v>
      </c>
      <c r="B8" s="38" t="s">
        <v>15</v>
      </c>
      <c r="C8" s="92">
        <v>1373327</v>
      </c>
      <c r="D8" s="92">
        <v>1051545.73</v>
      </c>
      <c r="E8" s="92">
        <v>0</v>
      </c>
      <c r="F8" s="183">
        <f t="shared" si="1"/>
        <v>2424872.73</v>
      </c>
      <c r="G8" s="38" t="s">
        <v>15</v>
      </c>
      <c r="H8" s="93">
        <v>314894.9</v>
      </c>
      <c r="I8" s="94">
        <v>339306.5</v>
      </c>
      <c r="J8" s="94">
        <v>0</v>
      </c>
      <c r="K8" s="184">
        <f t="shared" si="2"/>
        <v>654201.4</v>
      </c>
      <c r="L8" s="185">
        <f t="shared" si="0"/>
        <v>-73.02120676659183</v>
      </c>
    </row>
    <row r="9" spans="1:12" ht="23.25">
      <c r="A9" s="90">
        <v>4</v>
      </c>
      <c r="B9" s="220" t="s">
        <v>128</v>
      </c>
      <c r="C9" s="92">
        <v>46944239.31</v>
      </c>
      <c r="D9" s="92">
        <v>110606952.03</v>
      </c>
      <c r="E9" s="92">
        <v>0</v>
      </c>
      <c r="F9" s="183">
        <f t="shared" si="1"/>
        <v>157551191.34</v>
      </c>
      <c r="G9" s="220" t="s">
        <v>128</v>
      </c>
      <c r="H9" s="93">
        <v>68409421.39</v>
      </c>
      <c r="I9" s="94">
        <v>102322587.7</v>
      </c>
      <c r="J9" s="94">
        <v>0</v>
      </c>
      <c r="K9" s="184">
        <f t="shared" si="2"/>
        <v>170732009.09</v>
      </c>
      <c r="L9" s="185">
        <f t="shared" si="0"/>
        <v>8.366054003079809</v>
      </c>
    </row>
    <row r="10" spans="1:12" ht="23.25">
      <c r="A10" s="90">
        <v>5</v>
      </c>
      <c r="B10" s="38" t="s">
        <v>16</v>
      </c>
      <c r="C10" s="92">
        <v>84252447.82</v>
      </c>
      <c r="D10" s="92">
        <v>88434495.23000002</v>
      </c>
      <c r="E10" s="92">
        <v>0</v>
      </c>
      <c r="F10" s="183">
        <f t="shared" si="1"/>
        <v>172686943.05</v>
      </c>
      <c r="G10" s="38" t="s">
        <v>16</v>
      </c>
      <c r="H10" s="93">
        <v>99636696.49000001</v>
      </c>
      <c r="I10" s="94">
        <v>84844165.28</v>
      </c>
      <c r="J10" s="94">
        <v>0</v>
      </c>
      <c r="K10" s="184">
        <f t="shared" si="2"/>
        <v>184480861.77</v>
      </c>
      <c r="L10" s="185">
        <f t="shared" si="0"/>
        <v>6.829652845603488</v>
      </c>
    </row>
    <row r="11" spans="1:12" ht="23.25">
      <c r="A11" s="90">
        <v>6</v>
      </c>
      <c r="B11" s="38" t="s">
        <v>17</v>
      </c>
      <c r="C11" s="92">
        <v>16055224.78</v>
      </c>
      <c r="D11" s="92">
        <v>2201980</v>
      </c>
      <c r="E11" s="92">
        <v>0</v>
      </c>
      <c r="F11" s="183">
        <f t="shared" si="1"/>
        <v>18257204.78</v>
      </c>
      <c r="G11" s="38" t="s">
        <v>17</v>
      </c>
      <c r="H11" s="93">
        <v>63201968.04</v>
      </c>
      <c r="I11" s="94">
        <v>2172634.83</v>
      </c>
      <c r="J11" s="94">
        <v>0</v>
      </c>
      <c r="K11" s="184">
        <f t="shared" si="2"/>
        <v>65374602.87</v>
      </c>
      <c r="L11" s="185">
        <f t="shared" si="0"/>
        <v>258.0756400432947</v>
      </c>
    </row>
    <row r="12" spans="1:12" ht="23.25">
      <c r="A12" s="90">
        <v>7</v>
      </c>
      <c r="B12" s="44" t="s">
        <v>84</v>
      </c>
      <c r="C12" s="92">
        <v>12584.33</v>
      </c>
      <c r="D12" s="92">
        <v>237616.05</v>
      </c>
      <c r="E12" s="92">
        <v>0</v>
      </c>
      <c r="F12" s="183">
        <f t="shared" si="1"/>
        <v>250200.37999999998</v>
      </c>
      <c r="G12" s="44" t="s">
        <v>84</v>
      </c>
      <c r="H12" s="93">
        <v>0</v>
      </c>
      <c r="I12" s="94">
        <v>791445.5499999999</v>
      </c>
      <c r="J12" s="94">
        <v>0</v>
      </c>
      <c r="K12" s="184">
        <f t="shared" si="2"/>
        <v>791445.5499999999</v>
      </c>
      <c r="L12" s="185">
        <f t="shared" si="0"/>
        <v>216.3246794429329</v>
      </c>
    </row>
  </sheetData>
  <sheetProtection/>
  <mergeCells count="6">
    <mergeCell ref="H3:K3"/>
    <mergeCell ref="C3:F3"/>
    <mergeCell ref="A3:A4"/>
    <mergeCell ref="B3:B4"/>
    <mergeCell ref="L3:L4"/>
    <mergeCell ref="G3:G4"/>
  </mergeCells>
  <printOptions/>
  <pageMargins left="0.37" right="0.26" top="0.85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3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421875" style="96" bestFit="1" customWidth="1"/>
    <col min="2" max="2" width="65.28125" style="86" bestFit="1" customWidth="1"/>
    <col min="3" max="3" width="21.00390625" style="86" customWidth="1"/>
    <col min="4" max="4" width="22.57421875" style="86" customWidth="1"/>
    <col min="5" max="6" width="16.8515625" style="86" customWidth="1"/>
    <col min="7" max="7" width="18.7109375" style="86" customWidth="1"/>
    <col min="8" max="8" width="12.421875" style="86" customWidth="1"/>
    <col min="9" max="9" width="13.7109375" style="148" customWidth="1"/>
    <col min="10" max="10" width="18.57421875" style="86" bestFit="1" customWidth="1"/>
    <col min="11" max="11" width="65.28125" style="86" bestFit="1" customWidth="1"/>
    <col min="12" max="13" width="18.7109375" style="86" bestFit="1" customWidth="1"/>
    <col min="14" max="15" width="16.8515625" style="86" bestFit="1" customWidth="1"/>
    <col min="16" max="16" width="18.7109375" style="86" bestFit="1" customWidth="1"/>
    <col min="17" max="17" width="11.57421875" style="86" bestFit="1" customWidth="1"/>
    <col min="18" max="18" width="12.57421875" style="148" bestFit="1" customWidth="1"/>
    <col min="19" max="19" width="14.57421875" style="86" bestFit="1" customWidth="1"/>
    <col min="20" max="20" width="12.57421875" style="86" customWidth="1"/>
    <col min="21" max="21" width="12.8515625" style="86" customWidth="1"/>
    <col min="22" max="22" width="13.7109375" style="86" customWidth="1"/>
    <col min="23" max="24" width="9.140625" style="86" customWidth="1"/>
    <col min="25" max="25" width="118.7109375" style="86" customWidth="1"/>
    <col min="26" max="16384" width="9.140625" style="86" customWidth="1"/>
  </cols>
  <sheetData>
    <row r="1" ht="26.25">
      <c r="A1" s="95" t="s">
        <v>137</v>
      </c>
    </row>
    <row r="2" ht="23.25">
      <c r="P2" s="97"/>
    </row>
    <row r="3" spans="1:22" ht="23.25">
      <c r="A3" s="235" t="s">
        <v>8</v>
      </c>
      <c r="B3" s="235" t="s">
        <v>115</v>
      </c>
      <c r="C3" s="233" t="s">
        <v>130</v>
      </c>
      <c r="D3" s="233"/>
      <c r="E3" s="233"/>
      <c r="F3" s="233"/>
      <c r="G3" s="233"/>
      <c r="H3" s="233"/>
      <c r="I3" s="233"/>
      <c r="J3" s="233"/>
      <c r="K3" s="235" t="s">
        <v>20</v>
      </c>
      <c r="L3" s="233" t="s">
        <v>138</v>
      </c>
      <c r="M3" s="233"/>
      <c r="N3" s="233"/>
      <c r="O3" s="233"/>
      <c r="P3" s="233"/>
      <c r="Q3" s="233"/>
      <c r="R3" s="233"/>
      <c r="S3" s="233"/>
      <c r="T3" s="234" t="s">
        <v>32</v>
      </c>
      <c r="U3" s="234"/>
      <c r="V3" s="234"/>
    </row>
    <row r="4" spans="1:22" ht="72" customHeight="1">
      <c r="A4" s="235"/>
      <c r="B4" s="235"/>
      <c r="C4" s="98" t="s">
        <v>66</v>
      </c>
      <c r="D4" s="98" t="s">
        <v>67</v>
      </c>
      <c r="E4" s="98" t="s">
        <v>68</v>
      </c>
      <c r="F4" s="98" t="s">
        <v>78</v>
      </c>
      <c r="G4" s="98" t="s">
        <v>79</v>
      </c>
      <c r="H4" s="98" t="s">
        <v>80</v>
      </c>
      <c r="I4" s="98" t="s">
        <v>81</v>
      </c>
      <c r="J4" s="98" t="s">
        <v>82</v>
      </c>
      <c r="K4" s="235"/>
      <c r="L4" s="98" t="s">
        <v>10</v>
      </c>
      <c r="M4" s="98" t="s">
        <v>11</v>
      </c>
      <c r="N4" s="98" t="s">
        <v>12</v>
      </c>
      <c r="O4" s="98" t="s">
        <v>77</v>
      </c>
      <c r="P4" s="98" t="s">
        <v>21</v>
      </c>
      <c r="Q4" s="98" t="s">
        <v>22</v>
      </c>
      <c r="R4" s="98" t="s">
        <v>23</v>
      </c>
      <c r="S4" s="98" t="s">
        <v>24</v>
      </c>
      <c r="T4" s="100" t="s">
        <v>105</v>
      </c>
      <c r="U4" s="100" t="s">
        <v>106</v>
      </c>
      <c r="V4" s="100" t="s">
        <v>107</v>
      </c>
    </row>
    <row r="5" spans="1:22" ht="23.25">
      <c r="A5" s="169"/>
      <c r="B5" s="162" t="s">
        <v>69</v>
      </c>
      <c r="C5" s="150">
        <f>SUM(C7:C2000)</f>
        <v>387107911.83</v>
      </c>
      <c r="D5" s="150">
        <f>SUM(D7:D2000)</f>
        <v>158047474.45</v>
      </c>
      <c r="E5" s="150">
        <f>SUM(E7:E2000)</f>
        <v>0</v>
      </c>
      <c r="F5" s="150">
        <f>SUM(F7:F2000)</f>
        <v>172686943.05</v>
      </c>
      <c r="G5" s="150">
        <f>SUM(G7:G2000)</f>
        <v>717842329.3299999</v>
      </c>
      <c r="H5" s="164"/>
      <c r="I5" s="163"/>
      <c r="J5" s="163"/>
      <c r="K5" s="162" t="s">
        <v>13</v>
      </c>
      <c r="L5" s="150">
        <f>SUM(L7:L2000)</f>
        <v>410281137.84999996</v>
      </c>
      <c r="M5" s="150">
        <f>SUM(M7:M2000)</f>
        <v>148227634.53</v>
      </c>
      <c r="N5" s="150">
        <f>SUM(N7:N2000)</f>
        <v>0</v>
      </c>
      <c r="O5" s="150">
        <f>SUM(O7:O2000)</f>
        <v>184480861.77</v>
      </c>
      <c r="P5" s="150">
        <f>SUM(P7:P2000)</f>
        <v>742989634.1500001</v>
      </c>
      <c r="Q5" s="166"/>
      <c r="R5" s="165"/>
      <c r="S5" s="167"/>
      <c r="T5" s="168"/>
      <c r="U5" s="168"/>
      <c r="V5" s="168"/>
    </row>
    <row r="6" spans="1:22" ht="23.25">
      <c r="A6" s="90">
        <v>1</v>
      </c>
      <c r="B6" s="134" t="s">
        <v>43</v>
      </c>
      <c r="C6" s="135"/>
      <c r="D6" s="135"/>
      <c r="E6" s="135"/>
      <c r="F6" s="135"/>
      <c r="G6" s="135"/>
      <c r="H6" s="186"/>
      <c r="I6" s="135"/>
      <c r="J6" s="135"/>
      <c r="K6" s="134" t="s">
        <v>43</v>
      </c>
      <c r="L6" s="135"/>
      <c r="M6" s="135"/>
      <c r="N6" s="135"/>
      <c r="O6" s="135"/>
      <c r="P6" s="135"/>
      <c r="Q6" s="186"/>
      <c r="R6" s="135"/>
      <c r="S6" s="136"/>
      <c r="T6" s="137"/>
      <c r="U6" s="137"/>
      <c r="V6" s="137"/>
    </row>
    <row r="7" spans="1:23" ht="23.25">
      <c r="A7" s="90">
        <v>1.1</v>
      </c>
      <c r="B7" s="101" t="s">
        <v>85</v>
      </c>
      <c r="C7" s="102">
        <v>71394492.17752837</v>
      </c>
      <c r="D7" s="102">
        <v>31464740.410310034</v>
      </c>
      <c r="E7" s="102">
        <v>0</v>
      </c>
      <c r="F7" s="102">
        <v>30217091.837938514</v>
      </c>
      <c r="G7" s="103">
        <f>SUM(C7:F7)</f>
        <v>133076324.42577691</v>
      </c>
      <c r="H7" s="102">
        <v>1095.7</v>
      </c>
      <c r="I7" s="187" t="s">
        <v>25</v>
      </c>
      <c r="J7" s="111">
        <f>G7/H7</f>
        <v>121453.24854045533</v>
      </c>
      <c r="K7" s="101" t="s">
        <v>85</v>
      </c>
      <c r="L7" s="102">
        <v>81801455.70538975</v>
      </c>
      <c r="M7" s="102">
        <v>31511096.429163724</v>
      </c>
      <c r="N7" s="102">
        <v>0</v>
      </c>
      <c r="O7" s="102">
        <v>34655707.02658755</v>
      </c>
      <c r="P7" s="103">
        <f>SUM(L7:O7)</f>
        <v>147968259.16114104</v>
      </c>
      <c r="Q7" s="102">
        <v>1104.05</v>
      </c>
      <c r="R7" s="187" t="s">
        <v>116</v>
      </c>
      <c r="S7" s="110">
        <f>P7/Q7</f>
        <v>134023.15036560033</v>
      </c>
      <c r="T7" s="104">
        <f>(P7-G7)/G7*100</f>
        <v>11.190521529372473</v>
      </c>
      <c r="U7" s="104">
        <f>(Q7-H7)/H7*100</f>
        <v>0.7620699096467928</v>
      </c>
      <c r="V7" s="104">
        <f>(S7-J7)/J7*100</f>
        <v>10.349580580348205</v>
      </c>
      <c r="W7" s="97"/>
    </row>
    <row r="8" spans="1:22" ht="23.25">
      <c r="A8" s="90">
        <v>1.2</v>
      </c>
      <c r="B8" s="101" t="s">
        <v>86</v>
      </c>
      <c r="C8" s="102">
        <v>0</v>
      </c>
      <c r="D8" s="102">
        <v>0</v>
      </c>
      <c r="E8" s="102">
        <v>0</v>
      </c>
      <c r="F8" s="102">
        <v>0</v>
      </c>
      <c r="G8" s="103"/>
      <c r="H8" s="102">
        <v>0</v>
      </c>
      <c r="I8" s="187"/>
      <c r="J8" s="111"/>
      <c r="K8" s="101" t="s">
        <v>86</v>
      </c>
      <c r="L8" s="102">
        <v>0</v>
      </c>
      <c r="M8" s="102">
        <v>0</v>
      </c>
      <c r="N8" s="102">
        <v>0</v>
      </c>
      <c r="O8" s="102">
        <v>0</v>
      </c>
      <c r="P8" s="103"/>
      <c r="Q8" s="102">
        <v>0</v>
      </c>
      <c r="R8" s="187"/>
      <c r="S8" s="110"/>
      <c r="T8" s="104"/>
      <c r="U8" s="104"/>
      <c r="V8" s="104"/>
    </row>
    <row r="9" spans="1:25" ht="23.25">
      <c r="A9" s="90">
        <v>2</v>
      </c>
      <c r="B9" s="138" t="s">
        <v>44</v>
      </c>
      <c r="C9" s="139"/>
      <c r="D9" s="139"/>
      <c r="E9" s="139"/>
      <c r="F9" s="139"/>
      <c r="G9" s="140"/>
      <c r="H9" s="139"/>
      <c r="I9" s="141"/>
      <c r="J9" s="139"/>
      <c r="K9" s="138" t="s">
        <v>44</v>
      </c>
      <c r="L9" s="139"/>
      <c r="M9" s="139"/>
      <c r="N9" s="139"/>
      <c r="O9" s="139"/>
      <c r="P9" s="140"/>
      <c r="Q9" s="139"/>
      <c r="R9" s="141"/>
      <c r="S9" s="139"/>
      <c r="T9" s="142"/>
      <c r="U9" s="142"/>
      <c r="V9" s="142"/>
      <c r="Y9" s="105"/>
    </row>
    <row r="10" spans="1:22" ht="23.25">
      <c r="A10" s="90">
        <v>2.1</v>
      </c>
      <c r="B10" s="101" t="s">
        <v>87</v>
      </c>
      <c r="C10" s="102">
        <v>0</v>
      </c>
      <c r="D10" s="102">
        <v>0</v>
      </c>
      <c r="E10" s="102">
        <v>0</v>
      </c>
      <c r="F10" s="102">
        <v>0</v>
      </c>
      <c r="G10" s="103"/>
      <c r="H10" s="102">
        <v>0</v>
      </c>
      <c r="I10" s="187"/>
      <c r="J10" s="111"/>
      <c r="K10" s="101"/>
      <c r="L10" s="102"/>
      <c r="M10" s="102"/>
      <c r="N10" s="102"/>
      <c r="O10" s="102"/>
      <c r="P10" s="103"/>
      <c r="Q10" s="102"/>
      <c r="R10" s="187"/>
      <c r="S10" s="110"/>
      <c r="T10" s="104"/>
      <c r="U10" s="104"/>
      <c r="V10" s="104"/>
    </row>
    <row r="11" spans="1:25" ht="23.25">
      <c r="A11" s="90">
        <v>2.2</v>
      </c>
      <c r="B11" s="56" t="s">
        <v>135</v>
      </c>
      <c r="C11" s="102">
        <v>71266951.60142295</v>
      </c>
      <c r="D11" s="102">
        <v>13557299.71888081</v>
      </c>
      <c r="E11" s="102">
        <v>0</v>
      </c>
      <c r="F11" s="102">
        <v>36247824.37706455</v>
      </c>
      <c r="G11" s="103">
        <f aca="true" t="shared" si="0" ref="G11:G35">SUM(C11:F11)</f>
        <v>121072075.69736832</v>
      </c>
      <c r="H11" s="102">
        <v>1314.38</v>
      </c>
      <c r="I11" s="187" t="s">
        <v>25</v>
      </c>
      <c r="J11" s="111">
        <f>G11/H11</f>
        <v>92113.44945705832</v>
      </c>
      <c r="K11" s="56" t="s">
        <v>135</v>
      </c>
      <c r="L11" s="102">
        <v>73210235.20903493</v>
      </c>
      <c r="M11" s="102">
        <v>20282941.524673603</v>
      </c>
      <c r="N11" s="102">
        <v>0</v>
      </c>
      <c r="O11" s="102">
        <v>33609491.080574095</v>
      </c>
      <c r="P11" s="103">
        <f aca="true" t="shared" si="1" ref="P11:P35">SUM(L11:O11)</f>
        <v>127102667.81428263</v>
      </c>
      <c r="Q11" s="102">
        <v>1070.72</v>
      </c>
      <c r="R11" s="187" t="s">
        <v>116</v>
      </c>
      <c r="S11" s="110">
        <f>P11/Q11</f>
        <v>118707.66196044028</v>
      </c>
      <c r="T11" s="104">
        <f aca="true" t="shared" si="2" ref="T11:U15">(P11-G11)/G11*100</f>
        <v>4.98099341419434</v>
      </c>
      <c r="U11" s="104">
        <f t="shared" si="2"/>
        <v>-18.53801792480105</v>
      </c>
      <c r="V11" s="104">
        <f>(S11-J11)/J11*100</f>
        <v>28.871150369609943</v>
      </c>
      <c r="Y11" s="105"/>
    </row>
    <row r="12" spans="1:25" ht="23.25">
      <c r="A12" s="90">
        <v>2.3</v>
      </c>
      <c r="B12" s="56" t="s">
        <v>88</v>
      </c>
      <c r="C12" s="102">
        <v>33168162.538965475</v>
      </c>
      <c r="D12" s="102">
        <v>8943647.61541358</v>
      </c>
      <c r="E12" s="102">
        <v>0</v>
      </c>
      <c r="F12" s="102">
        <v>16354239.118129324</v>
      </c>
      <c r="G12" s="103">
        <f t="shared" si="0"/>
        <v>58466049.27250838</v>
      </c>
      <c r="H12" s="102">
        <v>593.0200000000001</v>
      </c>
      <c r="I12" s="187" t="s">
        <v>25</v>
      </c>
      <c r="J12" s="111">
        <f>G12/H12</f>
        <v>98590.34985752314</v>
      </c>
      <c r="K12" s="56" t="s">
        <v>88</v>
      </c>
      <c r="L12" s="102">
        <v>36792628.60061516</v>
      </c>
      <c r="M12" s="102">
        <v>13661417.584793203</v>
      </c>
      <c r="N12" s="102">
        <v>0</v>
      </c>
      <c r="O12" s="102">
        <v>16072111.871521542</v>
      </c>
      <c r="P12" s="103">
        <f t="shared" si="1"/>
        <v>66526158.0569299</v>
      </c>
      <c r="Q12" s="102">
        <v>512.02</v>
      </c>
      <c r="R12" s="187" t="s">
        <v>116</v>
      </c>
      <c r="S12" s="110">
        <f>P12/Q12</f>
        <v>129928.82711013223</v>
      </c>
      <c r="T12" s="104">
        <f t="shared" si="2"/>
        <v>13.785964478040254</v>
      </c>
      <c r="U12" s="104">
        <f t="shared" si="2"/>
        <v>-13.65889851944287</v>
      </c>
      <c r="V12" s="104">
        <f>(S12-J12)/J12*100</f>
        <v>31.78655649147973</v>
      </c>
      <c r="Y12" s="105"/>
    </row>
    <row r="13" spans="1:22" ht="23.25">
      <c r="A13" s="90">
        <v>2.4</v>
      </c>
      <c r="B13" s="56" t="s">
        <v>89</v>
      </c>
      <c r="C13" s="102">
        <v>146247438.79215577</v>
      </c>
      <c r="D13" s="102">
        <v>61472899.12636068</v>
      </c>
      <c r="E13" s="102">
        <v>0</v>
      </c>
      <c r="F13" s="102">
        <v>69505929.92036901</v>
      </c>
      <c r="G13" s="103">
        <f t="shared" si="0"/>
        <v>277226267.8388855</v>
      </c>
      <c r="H13" s="102">
        <v>2520.35</v>
      </c>
      <c r="I13" s="187" t="s">
        <v>25</v>
      </c>
      <c r="J13" s="111">
        <f>G13/H13</f>
        <v>109995.14664188922</v>
      </c>
      <c r="K13" s="56" t="s">
        <v>89</v>
      </c>
      <c r="L13" s="102">
        <v>147010876.36633834</v>
      </c>
      <c r="M13" s="102">
        <v>42969939.48821749</v>
      </c>
      <c r="N13" s="102">
        <v>0</v>
      </c>
      <c r="O13" s="102">
        <v>75557947.90426059</v>
      </c>
      <c r="P13" s="103">
        <f t="shared" si="1"/>
        <v>265538763.75881642</v>
      </c>
      <c r="Q13" s="102">
        <v>2407.1</v>
      </c>
      <c r="R13" s="187" t="s">
        <v>116</v>
      </c>
      <c r="S13" s="110">
        <f>P13/Q13</f>
        <v>110314.80360550722</v>
      </c>
      <c r="T13" s="104">
        <f t="shared" si="2"/>
        <v>-4.215871811563487</v>
      </c>
      <c r="U13" s="104">
        <f t="shared" si="2"/>
        <v>-4.493423532445891</v>
      </c>
      <c r="V13" s="104">
        <f>(S13-J13)/J13*100</f>
        <v>0.2906100617863604</v>
      </c>
    </row>
    <row r="14" spans="1:25" ht="23.25">
      <c r="A14" s="90">
        <v>2.5</v>
      </c>
      <c r="B14" s="56" t="s">
        <v>118</v>
      </c>
      <c r="C14" s="102">
        <v>6974686.791374845</v>
      </c>
      <c r="D14" s="102">
        <v>2620670.73280094</v>
      </c>
      <c r="E14" s="102">
        <v>0</v>
      </c>
      <c r="F14" s="102">
        <v>1404541.83381054</v>
      </c>
      <c r="G14" s="103">
        <f t="shared" si="0"/>
        <v>10999899.357986325</v>
      </c>
      <c r="H14" s="102">
        <v>50.93</v>
      </c>
      <c r="I14" s="187" t="s">
        <v>25</v>
      </c>
      <c r="J14" s="111">
        <f>G14/H14</f>
        <v>215980.74529719862</v>
      </c>
      <c r="K14" s="56" t="s">
        <v>118</v>
      </c>
      <c r="L14" s="102">
        <v>11518165.556735981</v>
      </c>
      <c r="M14" s="102">
        <v>3673841.2811699943</v>
      </c>
      <c r="N14" s="102">
        <v>0</v>
      </c>
      <c r="O14" s="102">
        <v>977472.68403418</v>
      </c>
      <c r="P14" s="103">
        <f t="shared" si="1"/>
        <v>16169479.521940155</v>
      </c>
      <c r="Q14" s="102">
        <v>31.14</v>
      </c>
      <c r="R14" s="187" t="s">
        <v>116</v>
      </c>
      <c r="S14" s="110">
        <f>P14/Q14</f>
        <v>519251.10860437236</v>
      </c>
      <c r="T14" s="104">
        <f t="shared" si="2"/>
        <v>46.996613293561886</v>
      </c>
      <c r="U14" s="104">
        <f t="shared" si="2"/>
        <v>-38.85725505595916</v>
      </c>
      <c r="V14" s="104">
        <f>(S14-J14)/J14*100</f>
        <v>140.41546291076128</v>
      </c>
      <c r="Y14" s="105"/>
    </row>
    <row r="15" spans="1:22" ht="23.25">
      <c r="A15" s="90">
        <v>2.6</v>
      </c>
      <c r="B15" s="56" t="s">
        <v>122</v>
      </c>
      <c r="C15" s="102">
        <v>11497598.58632003</v>
      </c>
      <c r="D15" s="102">
        <v>6464016.466972861</v>
      </c>
      <c r="E15" s="102">
        <v>0</v>
      </c>
      <c r="F15" s="102">
        <v>3750592.7625806686</v>
      </c>
      <c r="G15" s="103">
        <f t="shared" si="0"/>
        <v>21712207.815873563</v>
      </c>
      <c r="H15" s="102">
        <v>136</v>
      </c>
      <c r="I15" s="187" t="s">
        <v>25</v>
      </c>
      <c r="J15" s="111">
        <f>G15/H15</f>
        <v>159648.58688142325</v>
      </c>
      <c r="K15" s="56" t="s">
        <v>122</v>
      </c>
      <c r="L15" s="102">
        <v>15226769.106609529</v>
      </c>
      <c r="M15" s="102">
        <v>6995355.519307291</v>
      </c>
      <c r="N15" s="102">
        <v>0</v>
      </c>
      <c r="O15" s="102">
        <v>4990949.15739996</v>
      </c>
      <c r="P15" s="103">
        <f t="shared" si="1"/>
        <v>27213073.78331678</v>
      </c>
      <c r="Q15" s="102">
        <v>159</v>
      </c>
      <c r="R15" s="187" t="s">
        <v>116</v>
      </c>
      <c r="S15" s="110">
        <f>P15/Q15</f>
        <v>171151.4074422439</v>
      </c>
      <c r="T15" s="104">
        <f t="shared" si="2"/>
        <v>25.33535978511403</v>
      </c>
      <c r="U15" s="104">
        <f t="shared" si="2"/>
        <v>16.911764705882355</v>
      </c>
      <c r="V15" s="104">
        <f>(S15-J15)/J15*100</f>
        <v>7.205087614940302</v>
      </c>
    </row>
    <row r="16" spans="1:22" ht="23.25">
      <c r="A16" s="90">
        <v>2.7</v>
      </c>
      <c r="B16" s="101" t="s">
        <v>90</v>
      </c>
      <c r="C16" s="102">
        <v>0</v>
      </c>
      <c r="D16" s="102">
        <v>0</v>
      </c>
      <c r="E16" s="102">
        <v>0</v>
      </c>
      <c r="F16" s="102">
        <v>0</v>
      </c>
      <c r="G16" s="103"/>
      <c r="H16" s="102">
        <v>0</v>
      </c>
      <c r="I16" s="187"/>
      <c r="J16" s="111"/>
      <c r="K16" s="101" t="s">
        <v>90</v>
      </c>
      <c r="L16" s="102">
        <v>0</v>
      </c>
      <c r="M16" s="102">
        <v>0</v>
      </c>
      <c r="N16" s="102">
        <v>0</v>
      </c>
      <c r="O16" s="102">
        <v>0</v>
      </c>
      <c r="P16" s="103">
        <v>0</v>
      </c>
      <c r="Q16" s="102">
        <v>0</v>
      </c>
      <c r="R16" s="187"/>
      <c r="S16" s="110">
        <v>0</v>
      </c>
      <c r="T16" s="104">
        <v>0</v>
      </c>
      <c r="U16" s="104">
        <v>0</v>
      </c>
      <c r="V16" s="104">
        <v>0</v>
      </c>
    </row>
    <row r="17" spans="1:22" ht="23.25">
      <c r="A17" s="90">
        <v>2.8</v>
      </c>
      <c r="B17" s="101" t="s">
        <v>91</v>
      </c>
      <c r="C17" s="102">
        <v>0</v>
      </c>
      <c r="D17" s="102">
        <v>0</v>
      </c>
      <c r="E17" s="102">
        <v>0</v>
      </c>
      <c r="F17" s="102">
        <v>0</v>
      </c>
      <c r="G17" s="103"/>
      <c r="H17" s="102">
        <v>0</v>
      </c>
      <c r="I17" s="187"/>
      <c r="J17" s="111"/>
      <c r="K17" s="101" t="s">
        <v>91</v>
      </c>
      <c r="L17" s="102">
        <v>0</v>
      </c>
      <c r="M17" s="102">
        <v>0</v>
      </c>
      <c r="N17" s="102">
        <v>0</v>
      </c>
      <c r="O17" s="102">
        <v>0</v>
      </c>
      <c r="P17" s="103">
        <v>0</v>
      </c>
      <c r="Q17" s="102">
        <v>0</v>
      </c>
      <c r="R17" s="187"/>
      <c r="S17" s="110">
        <v>0</v>
      </c>
      <c r="T17" s="104">
        <v>0</v>
      </c>
      <c r="U17" s="104">
        <v>0</v>
      </c>
      <c r="V17" s="104">
        <v>0</v>
      </c>
    </row>
    <row r="18" spans="1:22" ht="23.25">
      <c r="A18" s="90">
        <v>2.9</v>
      </c>
      <c r="B18" s="101" t="s">
        <v>92</v>
      </c>
      <c r="C18" s="102">
        <v>0</v>
      </c>
      <c r="D18" s="102">
        <v>0</v>
      </c>
      <c r="E18" s="102">
        <v>0</v>
      </c>
      <c r="F18" s="102">
        <v>0</v>
      </c>
      <c r="G18" s="103"/>
      <c r="H18" s="102">
        <v>0</v>
      </c>
      <c r="I18" s="187"/>
      <c r="J18" s="111"/>
      <c r="K18" s="101" t="s">
        <v>92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87"/>
      <c r="S18" s="110">
        <v>0</v>
      </c>
      <c r="T18" s="104">
        <v>0</v>
      </c>
      <c r="U18" s="104">
        <v>0</v>
      </c>
      <c r="V18" s="104">
        <v>0</v>
      </c>
    </row>
    <row r="19" spans="1:22" ht="23.25">
      <c r="A19" s="90">
        <v>3</v>
      </c>
      <c r="B19" s="138" t="s">
        <v>45</v>
      </c>
      <c r="C19" s="139"/>
      <c r="D19" s="139"/>
      <c r="E19" s="139"/>
      <c r="F19" s="139"/>
      <c r="G19" s="140"/>
      <c r="H19" s="139"/>
      <c r="I19" s="141"/>
      <c r="J19" s="139"/>
      <c r="K19" s="138" t="s">
        <v>45</v>
      </c>
      <c r="L19" s="139"/>
      <c r="M19" s="139"/>
      <c r="N19" s="139"/>
      <c r="O19" s="139"/>
      <c r="P19" s="140"/>
      <c r="Q19" s="139"/>
      <c r="R19" s="141"/>
      <c r="S19" s="139"/>
      <c r="T19" s="142"/>
      <c r="U19" s="142"/>
      <c r="V19" s="142"/>
    </row>
    <row r="20" spans="1:22" ht="23.25">
      <c r="A20" s="90">
        <v>3.1</v>
      </c>
      <c r="B20" s="101" t="s">
        <v>34</v>
      </c>
      <c r="C20" s="102">
        <v>0</v>
      </c>
      <c r="D20" s="102">
        <v>0</v>
      </c>
      <c r="E20" s="102">
        <v>0</v>
      </c>
      <c r="F20" s="102">
        <v>0</v>
      </c>
      <c r="G20" s="103"/>
      <c r="H20" s="102">
        <v>0</v>
      </c>
      <c r="I20" s="187"/>
      <c r="J20" s="111"/>
      <c r="K20" s="101" t="s">
        <v>34</v>
      </c>
      <c r="L20" s="102">
        <v>0</v>
      </c>
      <c r="M20" s="102">
        <v>0</v>
      </c>
      <c r="N20" s="102">
        <v>0</v>
      </c>
      <c r="O20" s="102">
        <v>0</v>
      </c>
      <c r="P20" s="103">
        <v>0</v>
      </c>
      <c r="Q20" s="102">
        <v>0</v>
      </c>
      <c r="R20" s="187"/>
      <c r="S20" s="110"/>
      <c r="T20" s="104"/>
      <c r="U20" s="104"/>
      <c r="V20" s="104"/>
    </row>
    <row r="21" spans="1:22" ht="23.25">
      <c r="A21" s="90">
        <v>4</v>
      </c>
      <c r="B21" s="138" t="s">
        <v>46</v>
      </c>
      <c r="C21" s="139"/>
      <c r="D21" s="139"/>
      <c r="E21" s="139"/>
      <c r="F21" s="139"/>
      <c r="G21" s="140"/>
      <c r="H21" s="139"/>
      <c r="I21" s="141"/>
      <c r="J21" s="139"/>
      <c r="K21" s="138" t="s">
        <v>46</v>
      </c>
      <c r="L21" s="139"/>
      <c r="M21" s="139"/>
      <c r="N21" s="139"/>
      <c r="O21" s="139"/>
      <c r="P21" s="140"/>
      <c r="Q21" s="139"/>
      <c r="R21" s="141"/>
      <c r="S21" s="139"/>
      <c r="T21" s="142"/>
      <c r="U21" s="142"/>
      <c r="V21" s="142"/>
    </row>
    <row r="22" spans="1:22" ht="23.25">
      <c r="A22" s="90">
        <v>4.1</v>
      </c>
      <c r="B22" s="67" t="s">
        <v>119</v>
      </c>
      <c r="C22" s="102">
        <v>10198729.115661431</v>
      </c>
      <c r="D22" s="102">
        <v>5598790.482333406</v>
      </c>
      <c r="E22" s="102">
        <v>0</v>
      </c>
      <c r="F22" s="102">
        <v>5524954.073936846</v>
      </c>
      <c r="G22" s="103">
        <f t="shared" si="0"/>
        <v>21322473.671931684</v>
      </c>
      <c r="H22" s="102">
        <v>200.33999999999997</v>
      </c>
      <c r="I22" s="187" t="s">
        <v>25</v>
      </c>
      <c r="J22" s="111">
        <f>G22/H22</f>
        <v>106431.43492029393</v>
      </c>
      <c r="K22" s="67" t="s">
        <v>119</v>
      </c>
      <c r="L22" s="102">
        <v>14104247.388457537</v>
      </c>
      <c r="M22" s="102">
        <v>4896564.29208699</v>
      </c>
      <c r="N22" s="102">
        <v>0</v>
      </c>
      <c r="O22" s="102">
        <v>7835790.177117931</v>
      </c>
      <c r="P22" s="103">
        <f t="shared" si="1"/>
        <v>26836601.857662454</v>
      </c>
      <c r="Q22" s="102">
        <v>249.63</v>
      </c>
      <c r="R22" s="187" t="s">
        <v>116</v>
      </c>
      <c r="S22" s="110">
        <f>P22/Q22</f>
        <v>107505.51559372853</v>
      </c>
      <c r="T22" s="104">
        <f>(P22-G22)/G22*100</f>
        <v>25.860640142280566</v>
      </c>
      <c r="U22" s="104">
        <f>(Q22-H22)/H22*100</f>
        <v>24.603174603174615</v>
      </c>
      <c r="V22" s="104">
        <f>(S22-J22)/J22*100</f>
        <v>1.0091761651423488</v>
      </c>
    </row>
    <row r="23" spans="1:22" ht="23.25">
      <c r="A23" s="90">
        <v>4.2</v>
      </c>
      <c r="B23" s="106" t="s">
        <v>35</v>
      </c>
      <c r="C23" s="102">
        <v>0</v>
      </c>
      <c r="D23" s="102">
        <v>0</v>
      </c>
      <c r="E23" s="102">
        <v>0</v>
      </c>
      <c r="F23" s="102">
        <v>0</v>
      </c>
      <c r="G23" s="103">
        <f t="shared" si="0"/>
        <v>0</v>
      </c>
      <c r="H23" s="102">
        <v>0</v>
      </c>
      <c r="I23" s="187"/>
      <c r="J23" s="111"/>
      <c r="K23" s="106" t="s">
        <v>35</v>
      </c>
      <c r="L23" s="102">
        <v>0</v>
      </c>
      <c r="M23" s="102">
        <v>0</v>
      </c>
      <c r="N23" s="102">
        <v>0</v>
      </c>
      <c r="O23" s="102">
        <v>0</v>
      </c>
      <c r="P23" s="103">
        <v>0</v>
      </c>
      <c r="Q23" s="102">
        <v>0</v>
      </c>
      <c r="R23" s="187"/>
      <c r="S23" s="110"/>
      <c r="T23" s="104"/>
      <c r="U23" s="104"/>
      <c r="V23" s="104"/>
    </row>
    <row r="24" spans="1:22" ht="23.25">
      <c r="A24" s="90">
        <v>5</v>
      </c>
      <c r="B24" s="138" t="s">
        <v>47</v>
      </c>
      <c r="C24" s="139"/>
      <c r="D24" s="139"/>
      <c r="E24" s="139"/>
      <c r="F24" s="139"/>
      <c r="G24" s="140"/>
      <c r="H24" s="139"/>
      <c r="I24" s="141"/>
      <c r="J24" s="139"/>
      <c r="K24" s="138" t="s">
        <v>47</v>
      </c>
      <c r="L24" s="139"/>
      <c r="M24" s="139"/>
      <c r="N24" s="139"/>
      <c r="O24" s="139"/>
      <c r="P24" s="140"/>
      <c r="Q24" s="139"/>
      <c r="R24" s="141"/>
      <c r="S24" s="139"/>
      <c r="T24" s="142"/>
      <c r="U24" s="142"/>
      <c r="V24" s="142"/>
    </row>
    <row r="25" spans="1:22" ht="23.25">
      <c r="A25" s="90">
        <v>5.1</v>
      </c>
      <c r="B25" s="101" t="s">
        <v>93</v>
      </c>
      <c r="C25" s="102">
        <v>0</v>
      </c>
      <c r="D25" s="102">
        <v>0</v>
      </c>
      <c r="E25" s="102">
        <v>0</v>
      </c>
      <c r="F25" s="102">
        <v>0</v>
      </c>
      <c r="G25" s="103">
        <f t="shared" si="0"/>
        <v>0</v>
      </c>
      <c r="H25" s="102">
        <v>0</v>
      </c>
      <c r="I25" s="187"/>
      <c r="J25" s="111"/>
      <c r="K25" s="101" t="s">
        <v>93</v>
      </c>
      <c r="L25" s="102">
        <v>230522.4906658124</v>
      </c>
      <c r="M25" s="102">
        <v>31061.3848965065</v>
      </c>
      <c r="N25" s="102">
        <v>0</v>
      </c>
      <c r="O25" s="102">
        <v>128069.63875592338</v>
      </c>
      <c r="P25" s="103">
        <f t="shared" si="1"/>
        <v>389653.51431824226</v>
      </c>
      <c r="Q25" s="102">
        <v>4.08</v>
      </c>
      <c r="R25" s="187" t="s">
        <v>116</v>
      </c>
      <c r="S25" s="110">
        <f>P25/Q25</f>
        <v>95503.31233290251</v>
      </c>
      <c r="T25" s="104" t="e">
        <f>(P25-G25)/G25*100</f>
        <v>#DIV/0!</v>
      </c>
      <c r="U25" s="104" t="e">
        <f>(Q25-H25)/H25*100</f>
        <v>#DIV/0!</v>
      </c>
      <c r="V25" s="104" t="e">
        <f>(S25-J25)/J25*100</f>
        <v>#DIV/0!</v>
      </c>
    </row>
    <row r="26" spans="1:22" ht="23.25">
      <c r="A26" s="90">
        <v>6</v>
      </c>
      <c r="B26" s="138" t="s">
        <v>48</v>
      </c>
      <c r="C26" s="139"/>
      <c r="D26" s="139"/>
      <c r="E26" s="139"/>
      <c r="F26" s="139"/>
      <c r="G26" s="140"/>
      <c r="H26" s="139"/>
      <c r="I26" s="141"/>
      <c r="J26" s="139"/>
      <c r="K26" s="138" t="s">
        <v>48</v>
      </c>
      <c r="L26" s="139"/>
      <c r="M26" s="139"/>
      <c r="N26" s="139"/>
      <c r="O26" s="139"/>
      <c r="P26" s="140"/>
      <c r="Q26" s="139"/>
      <c r="R26" s="141"/>
      <c r="S26" s="139"/>
      <c r="T26" s="142"/>
      <c r="U26" s="142"/>
      <c r="V26" s="142"/>
    </row>
    <row r="27" spans="1:22" ht="23.25">
      <c r="A27" s="90">
        <v>6.1</v>
      </c>
      <c r="B27" s="101" t="s">
        <v>36</v>
      </c>
      <c r="C27" s="102">
        <v>13910050.573607113</v>
      </c>
      <c r="D27" s="102">
        <v>11005836.921169108</v>
      </c>
      <c r="E27" s="102">
        <v>0</v>
      </c>
      <c r="F27" s="102">
        <v>7115095.093719209</v>
      </c>
      <c r="G27" s="103">
        <f t="shared" si="0"/>
        <v>32030982.588495426</v>
      </c>
      <c r="H27" s="102">
        <v>258</v>
      </c>
      <c r="I27" s="187" t="s">
        <v>26</v>
      </c>
      <c r="J27" s="111">
        <f>G27/H27</f>
        <v>124151.09530424584</v>
      </c>
      <c r="K27" s="101" t="s">
        <v>36</v>
      </c>
      <c r="L27" s="102">
        <v>16775469.275759414</v>
      </c>
      <c r="M27" s="102">
        <v>10523035.926700804</v>
      </c>
      <c r="N27" s="102">
        <v>0</v>
      </c>
      <c r="O27" s="102">
        <v>8632144.769087974</v>
      </c>
      <c r="P27" s="103">
        <f t="shared" si="1"/>
        <v>35930649.97154819</v>
      </c>
      <c r="Q27" s="102">
        <v>275</v>
      </c>
      <c r="R27" s="187" t="s">
        <v>121</v>
      </c>
      <c r="S27" s="110">
        <f>P27/Q27</f>
        <v>130656.90898744797</v>
      </c>
      <c r="T27" s="104">
        <f>(P27-G27)/G27*100</f>
        <v>12.174672981944083</v>
      </c>
      <c r="U27" s="104">
        <f>(Q27-H27)/H27*100</f>
        <v>6.5891472868217065</v>
      </c>
      <c r="V27" s="104">
        <f>(S27-J27)/J27*100</f>
        <v>5.24023865215117</v>
      </c>
    </row>
    <row r="28" spans="1:22" ht="23.25">
      <c r="A28" s="90">
        <v>6.2</v>
      </c>
      <c r="B28" s="101" t="s">
        <v>37</v>
      </c>
      <c r="C28" s="102">
        <v>0</v>
      </c>
      <c r="D28" s="102">
        <v>0</v>
      </c>
      <c r="E28" s="102">
        <v>0</v>
      </c>
      <c r="F28" s="102">
        <v>0</v>
      </c>
      <c r="G28" s="103">
        <f t="shared" si="0"/>
        <v>0</v>
      </c>
      <c r="H28" s="102">
        <v>0</v>
      </c>
      <c r="I28" s="187"/>
      <c r="J28" s="111"/>
      <c r="K28" s="101" t="s">
        <v>37</v>
      </c>
      <c r="L28" s="102">
        <v>0</v>
      </c>
      <c r="M28" s="102">
        <v>0</v>
      </c>
      <c r="N28" s="102">
        <v>0</v>
      </c>
      <c r="O28" s="102">
        <v>0</v>
      </c>
      <c r="P28" s="103"/>
      <c r="Q28" s="102">
        <v>0</v>
      </c>
      <c r="R28" s="187"/>
      <c r="S28" s="110"/>
      <c r="T28" s="104"/>
      <c r="U28" s="104"/>
      <c r="V28" s="104"/>
    </row>
    <row r="29" spans="1:22" ht="23.25">
      <c r="A29" s="90">
        <v>7</v>
      </c>
      <c r="B29" s="138" t="s">
        <v>49</v>
      </c>
      <c r="C29" s="139"/>
      <c r="D29" s="139"/>
      <c r="E29" s="139"/>
      <c r="F29" s="139"/>
      <c r="G29" s="140"/>
      <c r="H29" s="139"/>
      <c r="I29" s="141"/>
      <c r="J29" s="139"/>
      <c r="K29" s="138" t="s">
        <v>49</v>
      </c>
      <c r="L29" s="139"/>
      <c r="M29" s="139"/>
      <c r="N29" s="139"/>
      <c r="O29" s="139"/>
      <c r="P29" s="140"/>
      <c r="Q29" s="139"/>
      <c r="R29" s="141"/>
      <c r="S29" s="139"/>
      <c r="T29" s="142"/>
      <c r="U29" s="142"/>
      <c r="V29" s="142"/>
    </row>
    <row r="30" spans="1:22" ht="23.25">
      <c r="A30" s="90">
        <v>7.1</v>
      </c>
      <c r="B30" s="68" t="s">
        <v>117</v>
      </c>
      <c r="C30" s="102">
        <v>6225522.892964007</v>
      </c>
      <c r="D30" s="102">
        <v>7251867.17575856</v>
      </c>
      <c r="E30" s="102">
        <v>0</v>
      </c>
      <c r="F30" s="102">
        <v>2566674.0324513437</v>
      </c>
      <c r="G30" s="103">
        <f t="shared" si="0"/>
        <v>16044064.101173911</v>
      </c>
      <c r="H30" s="102">
        <v>93.07</v>
      </c>
      <c r="I30" s="187" t="s">
        <v>25</v>
      </c>
      <c r="J30" s="111">
        <f>G30/H30</f>
        <v>172387.06458766427</v>
      </c>
      <c r="K30" s="68" t="s">
        <v>117</v>
      </c>
      <c r="L30" s="102">
        <v>6433237.537345995</v>
      </c>
      <c r="M30" s="102">
        <v>8390433.533109328</v>
      </c>
      <c r="N30" s="102">
        <v>0</v>
      </c>
      <c r="O30" s="102">
        <v>2021177.4606602713</v>
      </c>
      <c r="P30" s="103">
        <f t="shared" si="1"/>
        <v>16844848.531115595</v>
      </c>
      <c r="Q30" s="102">
        <v>64.39</v>
      </c>
      <c r="R30" s="187" t="s">
        <v>116</v>
      </c>
      <c r="S30" s="110">
        <f>P30/Q30</f>
        <v>261606.59312184493</v>
      </c>
      <c r="T30" s="104">
        <f aca="true" t="shared" si="3" ref="T30:U35">(P30-G30)/G30*100</f>
        <v>4.991157009171338</v>
      </c>
      <c r="U30" s="104">
        <f t="shared" si="3"/>
        <v>-30.81551520361018</v>
      </c>
      <c r="V30" s="104">
        <f aca="true" t="shared" si="4" ref="V30:V35">(S30-J30)/J30*100</f>
        <v>51.75534994321439</v>
      </c>
    </row>
    <row r="31" spans="1:22" ht="23.25">
      <c r="A31" s="90">
        <v>7.2</v>
      </c>
      <c r="B31" s="107" t="s">
        <v>38</v>
      </c>
      <c r="C31" s="102">
        <v>0</v>
      </c>
      <c r="D31" s="102">
        <v>0</v>
      </c>
      <c r="E31" s="102">
        <v>0</v>
      </c>
      <c r="F31" s="102">
        <v>0</v>
      </c>
      <c r="G31" s="103">
        <f t="shared" si="0"/>
        <v>0</v>
      </c>
      <c r="H31" s="102">
        <v>0</v>
      </c>
      <c r="I31" s="187"/>
      <c r="J31" s="111"/>
      <c r="K31" s="107" t="s">
        <v>38</v>
      </c>
      <c r="L31" s="102">
        <v>0</v>
      </c>
      <c r="M31" s="102">
        <v>0</v>
      </c>
      <c r="N31" s="102">
        <v>0</v>
      </c>
      <c r="O31" s="102">
        <v>0</v>
      </c>
      <c r="P31" s="103">
        <f t="shared" si="1"/>
        <v>0</v>
      </c>
      <c r="Q31" s="102">
        <v>0</v>
      </c>
      <c r="R31" s="187"/>
      <c r="S31" s="110"/>
      <c r="T31" s="104"/>
      <c r="U31" s="104"/>
      <c r="V31" s="104"/>
    </row>
    <row r="32" spans="1:22" ht="23.25">
      <c r="A32" s="90">
        <v>8</v>
      </c>
      <c r="B32" s="138" t="s">
        <v>50</v>
      </c>
      <c r="C32" s="139">
        <v>7813673.58</v>
      </c>
      <c r="D32" s="139">
        <v>299350</v>
      </c>
      <c r="E32" s="139">
        <v>0</v>
      </c>
      <c r="F32" s="139">
        <v>0</v>
      </c>
      <c r="G32" s="144">
        <f t="shared" si="0"/>
        <v>8113023.58</v>
      </c>
      <c r="H32" s="139">
        <v>121</v>
      </c>
      <c r="I32" s="188" t="s">
        <v>27</v>
      </c>
      <c r="J32" s="143">
        <f>G32/H32</f>
        <v>67049.78165289256</v>
      </c>
      <c r="K32" s="138" t="s">
        <v>50</v>
      </c>
      <c r="L32" s="139">
        <v>2486026.8601215063</v>
      </c>
      <c r="M32" s="139">
        <v>334975.71947212896</v>
      </c>
      <c r="N32" s="139">
        <v>0</v>
      </c>
      <c r="O32" s="139">
        <v>0</v>
      </c>
      <c r="P32" s="144">
        <f t="shared" si="1"/>
        <v>2821002.579593635</v>
      </c>
      <c r="Q32" s="139">
        <v>44</v>
      </c>
      <c r="R32" s="188" t="s">
        <v>33</v>
      </c>
      <c r="S32" s="145">
        <f>P32/Q32</f>
        <v>64113.69499076444</v>
      </c>
      <c r="T32" s="146">
        <f t="shared" si="3"/>
        <v>-65.22871464902565</v>
      </c>
      <c r="U32" s="146">
        <f t="shared" si="3"/>
        <v>-63.63636363636363</v>
      </c>
      <c r="V32" s="146">
        <f t="shared" si="4"/>
        <v>-4.378965284820521</v>
      </c>
    </row>
    <row r="33" spans="1:22" ht="23.25">
      <c r="A33" s="90">
        <v>9</v>
      </c>
      <c r="B33" s="138" t="s">
        <v>63</v>
      </c>
      <c r="C33" s="139">
        <v>3069905.1799999997</v>
      </c>
      <c r="D33" s="139">
        <v>1231041.7999999998</v>
      </c>
      <c r="E33" s="139">
        <v>0</v>
      </c>
      <c r="F33" s="139">
        <v>0</v>
      </c>
      <c r="G33" s="144">
        <f t="shared" si="0"/>
        <v>4300946.9799999995</v>
      </c>
      <c r="H33" s="139">
        <v>25</v>
      </c>
      <c r="I33" s="188" t="s">
        <v>27</v>
      </c>
      <c r="J33" s="143">
        <f>G33/H33</f>
        <v>172037.87919999997</v>
      </c>
      <c r="K33" s="138" t="s">
        <v>63</v>
      </c>
      <c r="L33" s="139">
        <v>2148976.282347288</v>
      </c>
      <c r="M33" s="139">
        <v>894703.6824033519</v>
      </c>
      <c r="N33" s="139">
        <v>0</v>
      </c>
      <c r="O33" s="139">
        <v>0</v>
      </c>
      <c r="P33" s="144">
        <f t="shared" si="1"/>
        <v>3043679.96475064</v>
      </c>
      <c r="Q33" s="139">
        <v>27</v>
      </c>
      <c r="R33" s="188" t="s">
        <v>120</v>
      </c>
      <c r="S33" s="145">
        <f>P33/Q33</f>
        <v>112728.88758335703</v>
      </c>
      <c r="T33" s="146">
        <f t="shared" si="3"/>
        <v>-29.232330021640013</v>
      </c>
      <c r="U33" s="146">
        <f t="shared" si="3"/>
        <v>8</v>
      </c>
      <c r="V33" s="146">
        <f t="shared" si="4"/>
        <v>-34.47437964966668</v>
      </c>
    </row>
    <row r="34" spans="1:22" ht="23.25">
      <c r="A34" s="90">
        <v>10</v>
      </c>
      <c r="B34" s="138" t="s">
        <v>65</v>
      </c>
      <c r="C34" s="139">
        <v>0</v>
      </c>
      <c r="D34" s="139">
        <v>0</v>
      </c>
      <c r="E34" s="139">
        <v>0</v>
      </c>
      <c r="F34" s="139">
        <v>0</v>
      </c>
      <c r="G34" s="144">
        <f t="shared" si="0"/>
        <v>0</v>
      </c>
      <c r="H34" s="139">
        <v>0</v>
      </c>
      <c r="I34" s="188"/>
      <c r="J34" s="143"/>
      <c r="K34" s="138" t="s">
        <v>65</v>
      </c>
      <c r="L34" s="139">
        <v>0</v>
      </c>
      <c r="M34" s="139">
        <v>0</v>
      </c>
      <c r="N34" s="139">
        <v>0</v>
      </c>
      <c r="O34" s="139">
        <v>0</v>
      </c>
      <c r="P34" s="144">
        <v>0</v>
      </c>
      <c r="Q34" s="139">
        <v>0</v>
      </c>
      <c r="R34" s="188">
        <v>0</v>
      </c>
      <c r="S34" s="145"/>
      <c r="T34" s="146"/>
      <c r="U34" s="146"/>
      <c r="V34" s="146"/>
    </row>
    <row r="35" spans="1:22" ht="23.25">
      <c r="A35" s="90">
        <v>11</v>
      </c>
      <c r="B35" s="138" t="s">
        <v>64</v>
      </c>
      <c r="C35" s="139">
        <v>5340700</v>
      </c>
      <c r="D35" s="139">
        <v>8137314</v>
      </c>
      <c r="E35" s="139">
        <v>0</v>
      </c>
      <c r="F35" s="139">
        <v>0</v>
      </c>
      <c r="G35" s="144">
        <f t="shared" si="0"/>
        <v>13478014</v>
      </c>
      <c r="H35" s="139">
        <v>48</v>
      </c>
      <c r="I35" s="188" t="s">
        <v>33</v>
      </c>
      <c r="J35" s="143">
        <f>G35/H35</f>
        <v>280791.9583333333</v>
      </c>
      <c r="K35" s="138" t="s">
        <v>64</v>
      </c>
      <c r="L35" s="139">
        <v>2542527.4705788135</v>
      </c>
      <c r="M35" s="139">
        <v>4062268.1640055864</v>
      </c>
      <c r="N35" s="139">
        <v>0</v>
      </c>
      <c r="O35" s="139">
        <v>0</v>
      </c>
      <c r="P35" s="144">
        <f t="shared" si="1"/>
        <v>6604795.6345844</v>
      </c>
      <c r="Q35" s="139">
        <v>45</v>
      </c>
      <c r="R35" s="188" t="s">
        <v>120</v>
      </c>
      <c r="S35" s="145">
        <f>P35/Q35</f>
        <v>146773.2363240978</v>
      </c>
      <c r="T35" s="146">
        <f t="shared" si="3"/>
        <v>-50.995779982240705</v>
      </c>
      <c r="U35" s="146">
        <f t="shared" si="3"/>
        <v>-6.25</v>
      </c>
      <c r="V35" s="146">
        <f t="shared" si="4"/>
        <v>-47.72883198105674</v>
      </c>
    </row>
  </sheetData>
  <sheetProtection/>
  <mergeCells count="6">
    <mergeCell ref="L3:S3"/>
    <mergeCell ref="C3:J3"/>
    <mergeCell ref="T3:V3"/>
    <mergeCell ref="A3:A4"/>
    <mergeCell ref="B3:B4"/>
    <mergeCell ref="K3:K4"/>
  </mergeCells>
  <printOptions/>
  <pageMargins left="0.32" right="0.23" top="0.51" bottom="0.5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Y3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9.57421875" style="96" bestFit="1" customWidth="1"/>
    <col min="2" max="2" width="59.28125" style="86" bestFit="1" customWidth="1"/>
    <col min="3" max="3" width="20.00390625" style="86" bestFit="1" customWidth="1"/>
    <col min="4" max="4" width="21.7109375" style="86" bestFit="1" customWidth="1"/>
    <col min="5" max="5" width="14.8515625" style="86" bestFit="1" customWidth="1"/>
    <col min="6" max="6" width="16.57421875" style="86" bestFit="1" customWidth="1"/>
    <col min="7" max="7" width="16.57421875" style="148" bestFit="1" customWidth="1"/>
    <col min="8" max="8" width="12.140625" style="86" bestFit="1" customWidth="1"/>
    <col min="9" max="9" width="13.28125" style="148" bestFit="1" customWidth="1"/>
    <col min="10" max="10" width="18.140625" style="86" bestFit="1" customWidth="1"/>
    <col min="11" max="11" width="59.28125" style="86" bestFit="1" customWidth="1"/>
    <col min="12" max="12" width="16.57421875" style="86" bestFit="1" customWidth="1"/>
    <col min="13" max="13" width="16.28125" style="86" bestFit="1" customWidth="1"/>
    <col min="14" max="14" width="14.8515625" style="86" bestFit="1" customWidth="1"/>
    <col min="15" max="15" width="15.421875" style="86" bestFit="1" customWidth="1"/>
    <col min="16" max="16" width="16.57421875" style="148" bestFit="1" customWidth="1"/>
    <col min="17" max="17" width="10.28125" style="86" bestFit="1" customWidth="1"/>
    <col min="18" max="18" width="12.140625" style="148" bestFit="1" customWidth="1"/>
    <col min="19" max="19" width="12.8515625" style="86" bestFit="1" customWidth="1"/>
    <col min="20" max="20" width="18.140625" style="86" customWidth="1"/>
    <col min="21" max="21" width="16.57421875" style="86" bestFit="1" customWidth="1"/>
    <col min="22" max="22" width="21.00390625" style="86" bestFit="1" customWidth="1"/>
    <col min="23" max="24" width="9.140625" style="86" customWidth="1"/>
    <col min="25" max="25" width="123.00390625" style="86" customWidth="1"/>
    <col min="26" max="16384" width="9.140625" style="86" customWidth="1"/>
  </cols>
  <sheetData>
    <row r="1" ht="23.25">
      <c r="A1" s="147" t="s">
        <v>139</v>
      </c>
    </row>
    <row r="2" spans="7:16" ht="23.25">
      <c r="G2" s="192"/>
      <c r="P2" s="192"/>
    </row>
    <row r="3" spans="1:25" ht="23.25">
      <c r="A3" s="236" t="s">
        <v>8</v>
      </c>
      <c r="B3" s="236" t="s">
        <v>111</v>
      </c>
      <c r="C3" s="238" t="s">
        <v>130</v>
      </c>
      <c r="D3" s="239"/>
      <c r="E3" s="239"/>
      <c r="F3" s="239"/>
      <c r="G3" s="239"/>
      <c r="H3" s="239"/>
      <c r="I3" s="239"/>
      <c r="J3" s="240"/>
      <c r="K3" s="241" t="s">
        <v>29</v>
      </c>
      <c r="L3" s="238" t="s">
        <v>138</v>
      </c>
      <c r="M3" s="239"/>
      <c r="N3" s="239"/>
      <c r="O3" s="239"/>
      <c r="P3" s="239"/>
      <c r="Q3" s="239"/>
      <c r="R3" s="239"/>
      <c r="S3" s="240"/>
      <c r="T3" s="234" t="s">
        <v>32</v>
      </c>
      <c r="U3" s="234"/>
      <c r="V3" s="234"/>
      <c r="Y3" s="108"/>
    </row>
    <row r="4" spans="1:25" ht="46.5">
      <c r="A4" s="237"/>
      <c r="B4" s="237"/>
      <c r="C4" s="98" t="s">
        <v>66</v>
      </c>
      <c r="D4" s="98" t="s">
        <v>67</v>
      </c>
      <c r="E4" s="98" t="s">
        <v>68</v>
      </c>
      <c r="F4" s="98" t="s">
        <v>78</v>
      </c>
      <c r="G4" s="98" t="s">
        <v>79</v>
      </c>
      <c r="H4" s="98" t="s">
        <v>80</v>
      </c>
      <c r="I4" s="99" t="s">
        <v>81</v>
      </c>
      <c r="J4" s="98" t="s">
        <v>82</v>
      </c>
      <c r="K4" s="242"/>
      <c r="L4" s="98" t="s">
        <v>10</v>
      </c>
      <c r="M4" s="98" t="s">
        <v>11</v>
      </c>
      <c r="N4" s="98" t="s">
        <v>12</v>
      </c>
      <c r="O4" s="98" t="s">
        <v>77</v>
      </c>
      <c r="P4" s="98" t="s">
        <v>21</v>
      </c>
      <c r="Q4" s="98" t="s">
        <v>22</v>
      </c>
      <c r="R4" s="99" t="s">
        <v>23</v>
      </c>
      <c r="S4" s="98" t="s">
        <v>24</v>
      </c>
      <c r="T4" s="100" t="s">
        <v>105</v>
      </c>
      <c r="U4" s="100" t="s">
        <v>106</v>
      </c>
      <c r="V4" s="100" t="s">
        <v>107</v>
      </c>
      <c r="Y4" s="109"/>
    </row>
    <row r="5" spans="1:25" ht="23.25">
      <c r="A5" s="90"/>
      <c r="B5" s="149" t="s">
        <v>69</v>
      </c>
      <c r="C5" s="150">
        <f>SUM(C6:C2001)</f>
        <v>387107911.83</v>
      </c>
      <c r="D5" s="150">
        <f>SUM(D6:D2001)</f>
        <v>158047474.45</v>
      </c>
      <c r="E5" s="150">
        <f>SUM(E6:E2000)</f>
        <v>0</v>
      </c>
      <c r="F5" s="150">
        <f>SUM(F6:F2000)</f>
        <v>172686943.05</v>
      </c>
      <c r="G5" s="150">
        <f>SUM(G6:G2000)</f>
        <v>717842329.3299999</v>
      </c>
      <c r="H5" s="151"/>
      <c r="I5" s="190"/>
      <c r="J5" s="151"/>
      <c r="K5" s="149" t="s">
        <v>13</v>
      </c>
      <c r="L5" s="150">
        <f>SUM(L6:L2000)</f>
        <v>410281137.84999996</v>
      </c>
      <c r="M5" s="150">
        <f>SUM(M6:M2000)</f>
        <v>148227634.53</v>
      </c>
      <c r="N5" s="150">
        <f>SUM(N6:N2000)</f>
        <v>0</v>
      </c>
      <c r="O5" s="150">
        <f>SUM(O6:O2000)</f>
        <v>184480861.77</v>
      </c>
      <c r="P5" s="150">
        <f>SUM(P6:P2000)</f>
        <v>742989634.1500001</v>
      </c>
      <c r="Q5" s="151"/>
      <c r="R5" s="190"/>
      <c r="S5" s="151"/>
      <c r="T5" s="152"/>
      <c r="U5" s="152"/>
      <c r="V5" s="152"/>
      <c r="Y5" s="109"/>
    </row>
    <row r="6" spans="1:22" ht="23.25">
      <c r="A6" s="90">
        <v>1</v>
      </c>
      <c r="B6" s="125" t="s">
        <v>51</v>
      </c>
      <c r="C6" s="153"/>
      <c r="D6" s="153"/>
      <c r="E6" s="153"/>
      <c r="F6" s="153"/>
      <c r="G6" s="153"/>
      <c r="H6" s="189"/>
      <c r="I6" s="153"/>
      <c r="J6" s="153"/>
      <c r="K6" s="125" t="s">
        <v>51</v>
      </c>
      <c r="L6" s="153"/>
      <c r="M6" s="153"/>
      <c r="N6" s="153"/>
      <c r="O6" s="153"/>
      <c r="P6" s="153"/>
      <c r="Q6" s="189"/>
      <c r="R6" s="153"/>
      <c r="S6" s="153"/>
      <c r="T6" s="153"/>
      <c r="U6" s="153"/>
      <c r="V6" s="153"/>
    </row>
    <row r="7" spans="1:25" ht="23.25">
      <c r="A7" s="90">
        <v>1.1</v>
      </c>
      <c r="B7" s="75" t="s">
        <v>94</v>
      </c>
      <c r="C7" s="154">
        <v>71394492.17752837</v>
      </c>
      <c r="D7" s="154">
        <v>31464740.410310034</v>
      </c>
      <c r="E7" s="154">
        <v>0</v>
      </c>
      <c r="F7" s="154">
        <v>30217091.837938514</v>
      </c>
      <c r="G7" s="144">
        <f>SUM(C7:F7)</f>
        <v>133076324.42577691</v>
      </c>
      <c r="H7" s="154">
        <v>1095.7</v>
      </c>
      <c r="I7" s="191" t="s">
        <v>25</v>
      </c>
      <c r="J7" s="143">
        <f>G7/H7</f>
        <v>121453.24854045533</v>
      </c>
      <c r="K7" s="75" t="s">
        <v>94</v>
      </c>
      <c r="L7" s="154">
        <v>81801455.70538975</v>
      </c>
      <c r="M7" s="154">
        <v>31511096.429163724</v>
      </c>
      <c r="N7" s="154"/>
      <c r="O7" s="154">
        <v>34655707.02658755</v>
      </c>
      <c r="P7" s="144">
        <f>SUM(L7:O7)</f>
        <v>147968259.16114104</v>
      </c>
      <c r="Q7" s="154">
        <v>1104.05</v>
      </c>
      <c r="R7" s="191" t="s">
        <v>116</v>
      </c>
      <c r="S7" s="143">
        <f>P7/Q7</f>
        <v>134023.15036560033</v>
      </c>
      <c r="T7" s="155">
        <f>(P7-G7)/G7*100</f>
        <v>11.190521529372473</v>
      </c>
      <c r="U7" s="155">
        <f>(Q7-H7)/H7*100</f>
        <v>0.7620699096467928</v>
      </c>
      <c r="V7" s="155">
        <f>(S7-J7)/J7*100</f>
        <v>10.349580580348205</v>
      </c>
      <c r="Y7" s="105"/>
    </row>
    <row r="8" spans="1:25" ht="23.25">
      <c r="A8" s="90">
        <v>1.2</v>
      </c>
      <c r="B8" s="75" t="s">
        <v>95</v>
      </c>
      <c r="C8" s="154">
        <v>0</v>
      </c>
      <c r="D8" s="154">
        <v>0</v>
      </c>
      <c r="E8" s="154">
        <v>0</v>
      </c>
      <c r="F8" s="154">
        <v>0</v>
      </c>
      <c r="G8" s="144">
        <f>SUM(C8:F8)</f>
        <v>0</v>
      </c>
      <c r="H8" s="154">
        <v>0</v>
      </c>
      <c r="I8" s="191"/>
      <c r="J8" s="143"/>
      <c r="K8" s="75" t="s">
        <v>95</v>
      </c>
      <c r="L8" s="154">
        <v>0</v>
      </c>
      <c r="M8" s="154">
        <v>0</v>
      </c>
      <c r="N8" s="154">
        <v>0</v>
      </c>
      <c r="O8" s="154">
        <v>0</v>
      </c>
      <c r="P8" s="144">
        <f>SUM(L8:O8)</f>
        <v>0</v>
      </c>
      <c r="Q8" s="154">
        <v>0</v>
      </c>
      <c r="R8" s="191"/>
      <c r="S8" s="143"/>
      <c r="T8" s="155"/>
      <c r="U8" s="155"/>
      <c r="V8" s="155"/>
      <c r="Y8" s="105"/>
    </row>
    <row r="9" spans="1:22" ht="23.25">
      <c r="A9" s="90">
        <v>2</v>
      </c>
      <c r="B9" s="125" t="s">
        <v>52</v>
      </c>
      <c r="C9" s="156"/>
      <c r="D9" s="157"/>
      <c r="E9" s="158"/>
      <c r="F9" s="158"/>
      <c r="G9" s="141"/>
      <c r="H9" s="158"/>
      <c r="I9" s="159"/>
      <c r="J9" s="141"/>
      <c r="K9" s="125" t="s">
        <v>52</v>
      </c>
      <c r="L9" s="141"/>
      <c r="M9" s="141"/>
      <c r="N9" s="141"/>
      <c r="O9" s="141"/>
      <c r="P9" s="141"/>
      <c r="Q9" s="139"/>
      <c r="R9" s="141"/>
      <c r="S9" s="141"/>
      <c r="T9" s="141"/>
      <c r="U9" s="141"/>
      <c r="V9" s="141"/>
    </row>
    <row r="10" spans="1:22" ht="23.25">
      <c r="A10" s="90">
        <v>2</v>
      </c>
      <c r="B10" s="75" t="s">
        <v>39</v>
      </c>
      <c r="C10" s="154">
        <v>0</v>
      </c>
      <c r="D10" s="154">
        <v>0</v>
      </c>
      <c r="E10" s="154">
        <v>0</v>
      </c>
      <c r="F10" s="154">
        <v>0</v>
      </c>
      <c r="G10" s="144">
        <f>SUM(C10:F10)</f>
        <v>0</v>
      </c>
      <c r="H10" s="154">
        <v>0</v>
      </c>
      <c r="I10" s="191"/>
      <c r="J10" s="143"/>
      <c r="K10" s="75" t="s">
        <v>39</v>
      </c>
      <c r="L10" s="154">
        <v>0</v>
      </c>
      <c r="M10" s="154">
        <v>0</v>
      </c>
      <c r="N10" s="154">
        <v>0</v>
      </c>
      <c r="O10" s="154">
        <v>0</v>
      </c>
      <c r="P10" s="144">
        <f>SUM(L10:O10)</f>
        <v>0</v>
      </c>
      <c r="Q10" s="154">
        <v>0</v>
      </c>
      <c r="R10" s="191"/>
      <c r="S10" s="143"/>
      <c r="T10" s="155"/>
      <c r="U10" s="155"/>
      <c r="V10" s="155"/>
    </row>
    <row r="11" spans="1:22" ht="23.25">
      <c r="A11" s="90">
        <v>3</v>
      </c>
      <c r="B11" s="125" t="s">
        <v>53</v>
      </c>
      <c r="C11" s="158"/>
      <c r="D11" s="158"/>
      <c r="E11" s="158"/>
      <c r="F11" s="158"/>
      <c r="G11" s="141"/>
      <c r="H11" s="158"/>
      <c r="I11" s="156"/>
      <c r="J11" s="141"/>
      <c r="K11" s="125" t="s">
        <v>53</v>
      </c>
      <c r="L11" s="141"/>
      <c r="M11" s="141"/>
      <c r="N11" s="141"/>
      <c r="O11" s="141"/>
      <c r="P11" s="141"/>
      <c r="Q11" s="139"/>
      <c r="R11" s="141"/>
      <c r="S11" s="141"/>
      <c r="T11" s="141"/>
      <c r="U11" s="141"/>
      <c r="V11" s="141"/>
    </row>
    <row r="12" spans="1:22" ht="23.25">
      <c r="A12" s="90">
        <v>3.1</v>
      </c>
      <c r="B12" s="75" t="s">
        <v>96</v>
      </c>
      <c r="C12" s="154">
        <v>0</v>
      </c>
      <c r="D12" s="154">
        <v>0</v>
      </c>
      <c r="E12" s="154">
        <v>0</v>
      </c>
      <c r="F12" s="154">
        <v>0</v>
      </c>
      <c r="G12" s="144">
        <f aca="true" t="shared" si="0" ref="G12:G20">SUM(C12:F12)</f>
        <v>0</v>
      </c>
      <c r="H12" s="154"/>
      <c r="I12" s="191"/>
      <c r="J12" s="143"/>
      <c r="K12" s="75" t="s">
        <v>96</v>
      </c>
      <c r="L12" s="154">
        <v>0</v>
      </c>
      <c r="M12" s="154">
        <v>0</v>
      </c>
      <c r="N12" s="154">
        <v>0</v>
      </c>
      <c r="O12" s="154">
        <v>0</v>
      </c>
      <c r="P12" s="144">
        <f aca="true" t="shared" si="1" ref="P12:P20">SUM(L12:O12)</f>
        <v>0</v>
      </c>
      <c r="Q12" s="154">
        <v>0</v>
      </c>
      <c r="R12" s="191"/>
      <c r="S12" s="143"/>
      <c r="T12" s="155"/>
      <c r="U12" s="155"/>
      <c r="V12" s="155"/>
    </row>
    <row r="13" spans="1:22" ht="23.25">
      <c r="A13" s="90">
        <v>3.2</v>
      </c>
      <c r="B13" s="75" t="s">
        <v>97</v>
      </c>
      <c r="C13" s="154">
        <v>71266951.60142295</v>
      </c>
      <c r="D13" s="154">
        <v>13557299.71888081</v>
      </c>
      <c r="E13" s="154">
        <v>0</v>
      </c>
      <c r="F13" s="154">
        <v>36247824.37706455</v>
      </c>
      <c r="G13" s="144">
        <f t="shared" si="0"/>
        <v>121072075.69736832</v>
      </c>
      <c r="H13" s="154">
        <v>1314.38</v>
      </c>
      <c r="I13" s="191" t="s">
        <v>25</v>
      </c>
      <c r="J13" s="143">
        <f>G13/H13</f>
        <v>92113.44945705832</v>
      </c>
      <c r="K13" s="75" t="s">
        <v>97</v>
      </c>
      <c r="L13" s="154">
        <v>73210235.20903493</v>
      </c>
      <c r="M13" s="154">
        <v>20282941.524673603</v>
      </c>
      <c r="N13" s="154"/>
      <c r="O13" s="154">
        <v>33609491.080574095</v>
      </c>
      <c r="P13" s="144">
        <f t="shared" si="1"/>
        <v>127102667.81428263</v>
      </c>
      <c r="Q13" s="154">
        <v>1070.72</v>
      </c>
      <c r="R13" s="191" t="s">
        <v>116</v>
      </c>
      <c r="S13" s="143">
        <f>P13/Q13</f>
        <v>118707.66196044028</v>
      </c>
      <c r="T13" s="155">
        <f aca="true" t="shared" si="2" ref="T13:U17">(P13-G13)/G13*100</f>
        <v>4.98099341419434</v>
      </c>
      <c r="U13" s="155">
        <f t="shared" si="2"/>
        <v>-18.53801792480105</v>
      </c>
      <c r="V13" s="155">
        <f>(S13-J13)/J13*100</f>
        <v>28.871150369609943</v>
      </c>
    </row>
    <row r="14" spans="1:22" ht="23.25">
      <c r="A14" s="90">
        <v>3.3</v>
      </c>
      <c r="B14" s="75" t="s">
        <v>98</v>
      </c>
      <c r="C14" s="154">
        <v>33168162.538965475</v>
      </c>
      <c r="D14" s="154">
        <v>8943647.61541358</v>
      </c>
      <c r="E14" s="154">
        <v>0</v>
      </c>
      <c r="F14" s="154">
        <v>16354239.118129324</v>
      </c>
      <c r="G14" s="144">
        <f t="shared" si="0"/>
        <v>58466049.27250838</v>
      </c>
      <c r="H14" s="154">
        <v>593.0200000000001</v>
      </c>
      <c r="I14" s="191" t="s">
        <v>25</v>
      </c>
      <c r="J14" s="143">
        <f>G14/H14</f>
        <v>98590.34985752314</v>
      </c>
      <c r="K14" s="75" t="s">
        <v>98</v>
      </c>
      <c r="L14" s="154">
        <v>36792628.60061516</v>
      </c>
      <c r="M14" s="154">
        <v>13661417.584793203</v>
      </c>
      <c r="N14" s="154"/>
      <c r="O14" s="154">
        <v>16072111.871521542</v>
      </c>
      <c r="P14" s="144">
        <f t="shared" si="1"/>
        <v>66526158.0569299</v>
      </c>
      <c r="Q14" s="154">
        <v>512.02</v>
      </c>
      <c r="R14" s="191" t="s">
        <v>116</v>
      </c>
      <c r="S14" s="143">
        <f>P14/Q14</f>
        <v>129928.82711013223</v>
      </c>
      <c r="T14" s="155">
        <f t="shared" si="2"/>
        <v>13.785964478040254</v>
      </c>
      <c r="U14" s="155">
        <f t="shared" si="2"/>
        <v>-13.65889851944287</v>
      </c>
      <c r="V14" s="155">
        <f>(S14-J14)/J14*100</f>
        <v>31.78655649147973</v>
      </c>
    </row>
    <row r="15" spans="1:22" ht="23.25">
      <c r="A15" s="90">
        <v>3.4</v>
      </c>
      <c r="B15" s="75" t="s">
        <v>99</v>
      </c>
      <c r="C15" s="154">
        <v>146247438.79215577</v>
      </c>
      <c r="D15" s="154">
        <v>61472899.12636068</v>
      </c>
      <c r="E15" s="154">
        <v>0</v>
      </c>
      <c r="F15" s="154">
        <v>69505929.92036901</v>
      </c>
      <c r="G15" s="144">
        <f t="shared" si="0"/>
        <v>277226267.8388855</v>
      </c>
      <c r="H15" s="154">
        <v>2520.35</v>
      </c>
      <c r="I15" s="191" t="s">
        <v>25</v>
      </c>
      <c r="J15" s="143">
        <f>G15/H15</f>
        <v>109995.14664188922</v>
      </c>
      <c r="K15" s="75" t="s">
        <v>99</v>
      </c>
      <c r="L15" s="154">
        <v>147010876.36633834</v>
      </c>
      <c r="M15" s="154">
        <v>42969939.48821749</v>
      </c>
      <c r="N15" s="154">
        <v>0</v>
      </c>
      <c r="O15" s="154">
        <v>75557947.90426059</v>
      </c>
      <c r="P15" s="144">
        <f t="shared" si="1"/>
        <v>265538763.75881642</v>
      </c>
      <c r="Q15" s="154">
        <v>2407.1</v>
      </c>
      <c r="R15" s="191" t="s">
        <v>116</v>
      </c>
      <c r="S15" s="143">
        <f>P15/Q15</f>
        <v>110314.80360550722</v>
      </c>
      <c r="T15" s="155">
        <f t="shared" si="2"/>
        <v>-4.215871811563487</v>
      </c>
      <c r="U15" s="155">
        <f t="shared" si="2"/>
        <v>-4.493423532445891</v>
      </c>
      <c r="V15" s="155">
        <f>(S15-J15)/J15*100</f>
        <v>0.2906100617863604</v>
      </c>
    </row>
    <row r="16" spans="1:22" ht="23.25">
      <c r="A16" s="90">
        <v>3.4</v>
      </c>
      <c r="B16" s="75" t="s">
        <v>123</v>
      </c>
      <c r="C16" s="154">
        <v>6974686.791374845</v>
      </c>
      <c r="D16" s="154">
        <v>2620670.73280094</v>
      </c>
      <c r="E16" s="154">
        <v>0</v>
      </c>
      <c r="F16" s="154">
        <v>1404541.83381054</v>
      </c>
      <c r="G16" s="144">
        <f t="shared" si="0"/>
        <v>10999899.357986325</v>
      </c>
      <c r="H16" s="154">
        <v>50.93</v>
      </c>
      <c r="I16" s="191" t="s">
        <v>25</v>
      </c>
      <c r="J16" s="143">
        <f>G16/H16</f>
        <v>215980.74529719862</v>
      </c>
      <c r="K16" s="75" t="s">
        <v>123</v>
      </c>
      <c r="L16" s="154">
        <v>11518165.556735981</v>
      </c>
      <c r="M16" s="154">
        <v>3673841.2811699943</v>
      </c>
      <c r="N16" s="154">
        <v>0</v>
      </c>
      <c r="O16" s="154">
        <v>977472.68403418</v>
      </c>
      <c r="P16" s="144">
        <f t="shared" si="1"/>
        <v>16169479.521940155</v>
      </c>
      <c r="Q16" s="154">
        <v>31.14</v>
      </c>
      <c r="R16" s="191" t="s">
        <v>116</v>
      </c>
      <c r="S16" s="143">
        <f>P16/Q16</f>
        <v>519251.10860437236</v>
      </c>
      <c r="T16" s="155">
        <f t="shared" si="2"/>
        <v>46.996613293561886</v>
      </c>
      <c r="U16" s="155">
        <f t="shared" si="2"/>
        <v>-38.85725505595916</v>
      </c>
      <c r="V16" s="155">
        <f>(S16-J16)/J16*100</f>
        <v>140.41546291076128</v>
      </c>
    </row>
    <row r="17" spans="1:22" ht="23.25">
      <c r="A17" s="90">
        <v>3.5</v>
      </c>
      <c r="B17" s="75" t="s">
        <v>124</v>
      </c>
      <c r="C17" s="154">
        <v>11497598.58632003</v>
      </c>
      <c r="D17" s="154">
        <v>6464016.466972861</v>
      </c>
      <c r="E17" s="154">
        <v>0</v>
      </c>
      <c r="F17" s="154">
        <v>3750592.7625806686</v>
      </c>
      <c r="G17" s="144">
        <f t="shared" si="0"/>
        <v>21712207.815873563</v>
      </c>
      <c r="H17" s="154">
        <v>136</v>
      </c>
      <c r="I17" s="191" t="s">
        <v>25</v>
      </c>
      <c r="J17" s="143">
        <f>G17/H17</f>
        <v>159648.58688142325</v>
      </c>
      <c r="K17" s="75" t="s">
        <v>124</v>
      </c>
      <c r="L17" s="154">
        <v>15226769.106609529</v>
      </c>
      <c r="M17" s="154">
        <v>6995355.519307291</v>
      </c>
      <c r="N17" s="154">
        <v>0</v>
      </c>
      <c r="O17" s="154">
        <v>4990949.15739996</v>
      </c>
      <c r="P17" s="144">
        <f t="shared" si="1"/>
        <v>27213073.78331678</v>
      </c>
      <c r="Q17" s="154">
        <v>159</v>
      </c>
      <c r="R17" s="191" t="s">
        <v>121</v>
      </c>
      <c r="S17" s="143">
        <f>P17/Q17</f>
        <v>171151.4074422439</v>
      </c>
      <c r="T17" s="155">
        <f t="shared" si="2"/>
        <v>25.33535978511403</v>
      </c>
      <c r="U17" s="155">
        <f t="shared" si="2"/>
        <v>16.911764705882355</v>
      </c>
      <c r="V17" s="155">
        <f>(S17-J17)/J17*100</f>
        <v>7.205087614940302</v>
      </c>
    </row>
    <row r="18" spans="1:22" ht="23.25">
      <c r="A18" s="90">
        <v>3.6</v>
      </c>
      <c r="B18" s="75" t="s">
        <v>100</v>
      </c>
      <c r="C18" s="154">
        <v>0</v>
      </c>
      <c r="D18" s="154">
        <v>0</v>
      </c>
      <c r="E18" s="154">
        <v>0</v>
      </c>
      <c r="F18" s="154">
        <v>0</v>
      </c>
      <c r="G18" s="144">
        <f t="shared" si="0"/>
        <v>0</v>
      </c>
      <c r="H18" s="154">
        <v>0</v>
      </c>
      <c r="I18" s="191"/>
      <c r="J18" s="143"/>
      <c r="K18" s="75" t="s">
        <v>100</v>
      </c>
      <c r="L18" s="154">
        <v>0</v>
      </c>
      <c r="M18" s="154">
        <v>0</v>
      </c>
      <c r="N18" s="154">
        <v>0</v>
      </c>
      <c r="O18" s="154">
        <v>0</v>
      </c>
      <c r="P18" s="144">
        <f t="shared" si="1"/>
        <v>0</v>
      </c>
      <c r="Q18" s="154">
        <v>0</v>
      </c>
      <c r="R18" s="191"/>
      <c r="S18" s="143"/>
      <c r="T18" s="155"/>
      <c r="U18" s="155"/>
      <c r="V18" s="155"/>
    </row>
    <row r="19" spans="1:22" ht="23.25">
      <c r="A19" s="90">
        <v>3.7</v>
      </c>
      <c r="B19" s="75" t="s">
        <v>101</v>
      </c>
      <c r="C19" s="154">
        <v>0</v>
      </c>
      <c r="D19" s="154">
        <v>0</v>
      </c>
      <c r="E19" s="154">
        <v>0</v>
      </c>
      <c r="F19" s="154">
        <v>0</v>
      </c>
      <c r="G19" s="144">
        <f t="shared" si="0"/>
        <v>0</v>
      </c>
      <c r="H19" s="154">
        <v>0</v>
      </c>
      <c r="I19" s="191"/>
      <c r="J19" s="143"/>
      <c r="K19" s="75" t="s">
        <v>101</v>
      </c>
      <c r="L19" s="154">
        <v>0</v>
      </c>
      <c r="M19" s="154">
        <v>0</v>
      </c>
      <c r="N19" s="154">
        <v>0</v>
      </c>
      <c r="O19" s="154">
        <v>0</v>
      </c>
      <c r="P19" s="144">
        <f t="shared" si="1"/>
        <v>0</v>
      </c>
      <c r="Q19" s="154">
        <v>0</v>
      </c>
      <c r="R19" s="191"/>
      <c r="S19" s="143"/>
      <c r="T19" s="155"/>
      <c r="U19" s="155"/>
      <c r="V19" s="155"/>
    </row>
    <row r="20" spans="1:22" ht="23.25">
      <c r="A20" s="90">
        <v>3.8</v>
      </c>
      <c r="B20" s="75" t="s">
        <v>102</v>
      </c>
      <c r="C20" s="154">
        <v>0</v>
      </c>
      <c r="D20" s="154">
        <v>0</v>
      </c>
      <c r="E20" s="154">
        <v>0</v>
      </c>
      <c r="F20" s="154">
        <v>0</v>
      </c>
      <c r="G20" s="144">
        <f t="shared" si="0"/>
        <v>0</v>
      </c>
      <c r="H20" s="154">
        <v>0</v>
      </c>
      <c r="I20" s="191"/>
      <c r="J20" s="143"/>
      <c r="K20" s="75" t="s">
        <v>102</v>
      </c>
      <c r="L20" s="154">
        <v>0</v>
      </c>
      <c r="M20" s="154">
        <v>0</v>
      </c>
      <c r="N20" s="154">
        <v>0</v>
      </c>
      <c r="O20" s="154">
        <v>0</v>
      </c>
      <c r="P20" s="144">
        <f t="shared" si="1"/>
        <v>0</v>
      </c>
      <c r="Q20" s="154">
        <v>0</v>
      </c>
      <c r="R20" s="191"/>
      <c r="S20" s="143"/>
      <c r="T20" s="155"/>
      <c r="U20" s="155"/>
      <c r="V20" s="155"/>
    </row>
    <row r="21" spans="1:22" ht="23.25">
      <c r="A21" s="90">
        <v>4</v>
      </c>
      <c r="B21" s="132" t="s">
        <v>54</v>
      </c>
      <c r="C21" s="156"/>
      <c r="D21" s="158"/>
      <c r="E21" s="158"/>
      <c r="F21" s="158"/>
      <c r="G21" s="141"/>
      <c r="H21" s="158"/>
      <c r="I21" s="159"/>
      <c r="J21" s="141"/>
      <c r="K21" s="132" t="s">
        <v>54</v>
      </c>
      <c r="L21" s="141"/>
      <c r="M21" s="141"/>
      <c r="N21" s="141"/>
      <c r="O21" s="141"/>
      <c r="P21" s="141"/>
      <c r="Q21" s="139"/>
      <c r="R21" s="141"/>
      <c r="S21" s="141"/>
      <c r="T21" s="141"/>
      <c r="U21" s="141"/>
      <c r="V21" s="141"/>
    </row>
    <row r="22" spans="1:22" ht="23.25">
      <c r="A22" s="90">
        <v>4.1</v>
      </c>
      <c r="B22" s="75" t="s">
        <v>40</v>
      </c>
      <c r="C22" s="102">
        <v>0</v>
      </c>
      <c r="D22" s="102">
        <v>0</v>
      </c>
      <c r="E22" s="102">
        <v>0</v>
      </c>
      <c r="F22" s="102">
        <v>0</v>
      </c>
      <c r="G22" s="144">
        <f>SUM(C22:F22)</f>
        <v>0</v>
      </c>
      <c r="H22" s="102">
        <v>0</v>
      </c>
      <c r="I22" s="191"/>
      <c r="J22" s="143"/>
      <c r="K22" s="75" t="s">
        <v>40</v>
      </c>
      <c r="L22" s="102">
        <v>0</v>
      </c>
      <c r="M22" s="102">
        <v>0</v>
      </c>
      <c r="N22" s="102">
        <v>0</v>
      </c>
      <c r="O22" s="102">
        <v>0</v>
      </c>
      <c r="P22" s="144">
        <f>SUM(L22:O22)</f>
        <v>0</v>
      </c>
      <c r="Q22" s="102">
        <v>0</v>
      </c>
      <c r="R22" s="191"/>
      <c r="S22" s="143"/>
      <c r="T22" s="155"/>
      <c r="U22" s="155"/>
      <c r="V22" s="155"/>
    </row>
    <row r="23" spans="1:22" ht="23.25">
      <c r="A23" s="90">
        <v>5</v>
      </c>
      <c r="B23" s="125" t="s">
        <v>55</v>
      </c>
      <c r="C23" s="156"/>
      <c r="D23" s="158"/>
      <c r="E23" s="158"/>
      <c r="F23" s="158"/>
      <c r="G23" s="141"/>
      <c r="H23" s="158"/>
      <c r="I23" s="159"/>
      <c r="J23" s="141"/>
      <c r="K23" s="125" t="s">
        <v>55</v>
      </c>
      <c r="L23" s="141"/>
      <c r="M23" s="141"/>
      <c r="N23" s="141"/>
      <c r="O23" s="141"/>
      <c r="P23" s="141"/>
      <c r="Q23" s="139"/>
      <c r="R23" s="141"/>
      <c r="S23" s="141"/>
      <c r="T23" s="141"/>
      <c r="U23" s="141"/>
      <c r="V23" s="141"/>
    </row>
    <row r="24" spans="1:22" ht="23.25">
      <c r="A24" s="90">
        <v>5.1</v>
      </c>
      <c r="B24" s="80" t="s">
        <v>125</v>
      </c>
      <c r="C24" s="154">
        <v>10198729.115661431</v>
      </c>
      <c r="D24" s="154">
        <v>5598790.482333406</v>
      </c>
      <c r="E24" s="154"/>
      <c r="F24" s="154">
        <v>5524954.073936846</v>
      </c>
      <c r="G24" s="144">
        <f>SUM(C24:F24)</f>
        <v>21322473.671931684</v>
      </c>
      <c r="H24" s="154">
        <v>200.33999999999997</v>
      </c>
      <c r="I24" s="191" t="s">
        <v>25</v>
      </c>
      <c r="J24" s="143">
        <f>G24/H24</f>
        <v>106431.43492029393</v>
      </c>
      <c r="K24" s="80" t="s">
        <v>125</v>
      </c>
      <c r="L24" s="154">
        <v>14104247.388457537</v>
      </c>
      <c r="M24" s="154">
        <v>4896564.29208699</v>
      </c>
      <c r="N24" s="154">
        <v>0</v>
      </c>
      <c r="O24" s="154">
        <v>7835790.177117931</v>
      </c>
      <c r="P24" s="144">
        <f>SUM(L24:O24)</f>
        <v>26836601.857662454</v>
      </c>
      <c r="Q24" s="154">
        <v>249.63</v>
      </c>
      <c r="R24" s="191" t="s">
        <v>116</v>
      </c>
      <c r="S24" s="143">
        <f>P24/Q24</f>
        <v>107505.51559372853</v>
      </c>
      <c r="T24" s="155">
        <f>(P24-G24)/G24*100</f>
        <v>25.860640142280566</v>
      </c>
      <c r="U24" s="155">
        <f>(Q24-H24)/H24*100</f>
        <v>24.603174603174615</v>
      </c>
      <c r="V24" s="155">
        <f>(S24-J24)/J24*100</f>
        <v>1.0091761651423488</v>
      </c>
    </row>
    <row r="25" spans="1:22" ht="23.25">
      <c r="A25" s="90">
        <v>6</v>
      </c>
      <c r="B25" s="125" t="s">
        <v>56</v>
      </c>
      <c r="C25" s="156"/>
      <c r="D25" s="158"/>
      <c r="E25" s="158"/>
      <c r="F25" s="158"/>
      <c r="G25" s="141"/>
      <c r="H25" s="158"/>
      <c r="I25" s="159"/>
      <c r="J25" s="141"/>
      <c r="K25" s="125" t="s">
        <v>56</v>
      </c>
      <c r="L25" s="141"/>
      <c r="M25" s="141"/>
      <c r="N25" s="141"/>
      <c r="O25" s="141"/>
      <c r="P25" s="141"/>
      <c r="Q25" s="139"/>
      <c r="R25" s="141"/>
      <c r="S25" s="141"/>
      <c r="T25" s="141"/>
      <c r="U25" s="141"/>
      <c r="V25" s="141"/>
    </row>
    <row r="26" spans="1:22" ht="23.25">
      <c r="A26" s="90">
        <v>6.1</v>
      </c>
      <c r="B26" s="75" t="s">
        <v>104</v>
      </c>
      <c r="C26" s="102">
        <v>0</v>
      </c>
      <c r="D26" s="102">
        <v>0</v>
      </c>
      <c r="E26" s="102">
        <v>0</v>
      </c>
      <c r="F26" s="102">
        <v>0</v>
      </c>
      <c r="G26" s="144">
        <f>SUM(C26:F26)</f>
        <v>0</v>
      </c>
      <c r="H26" s="102">
        <v>0</v>
      </c>
      <c r="I26" s="191"/>
      <c r="J26" s="143"/>
      <c r="K26" s="75" t="s">
        <v>104</v>
      </c>
      <c r="L26" s="102">
        <v>230522.4906658124</v>
      </c>
      <c r="M26" s="102">
        <v>31061.3848965065</v>
      </c>
      <c r="N26" s="102">
        <v>0</v>
      </c>
      <c r="O26" s="102">
        <v>128069.63875592338</v>
      </c>
      <c r="P26" s="144">
        <f>SUM(L26:O26)</f>
        <v>389653.51431824226</v>
      </c>
      <c r="Q26" s="102">
        <v>4.08</v>
      </c>
      <c r="R26" s="191" t="s">
        <v>116</v>
      </c>
      <c r="S26" s="143"/>
      <c r="T26" s="155"/>
      <c r="U26" s="155"/>
      <c r="V26" s="155"/>
    </row>
    <row r="27" spans="1:22" ht="23.25">
      <c r="A27" s="90">
        <v>7</v>
      </c>
      <c r="B27" s="132" t="s">
        <v>57</v>
      </c>
      <c r="C27" s="158"/>
      <c r="D27" s="158"/>
      <c r="E27" s="158"/>
      <c r="F27" s="158"/>
      <c r="G27" s="141"/>
      <c r="H27" s="158"/>
      <c r="I27" s="156"/>
      <c r="J27" s="141"/>
      <c r="K27" s="132" t="s">
        <v>57</v>
      </c>
      <c r="L27" s="141"/>
      <c r="M27" s="141"/>
      <c r="N27" s="141"/>
      <c r="O27" s="141"/>
      <c r="P27" s="141"/>
      <c r="Q27" s="139"/>
      <c r="R27" s="141"/>
      <c r="S27" s="141"/>
      <c r="T27" s="141"/>
      <c r="U27" s="141"/>
      <c r="V27" s="141"/>
    </row>
    <row r="28" spans="1:22" ht="23.25">
      <c r="A28" s="90">
        <v>7.1</v>
      </c>
      <c r="B28" s="75" t="s">
        <v>41</v>
      </c>
      <c r="C28" s="102">
        <v>13910050.573607113</v>
      </c>
      <c r="D28" s="102">
        <v>11005836.921169108</v>
      </c>
      <c r="E28" s="102"/>
      <c r="F28" s="102">
        <v>7115095.093719209</v>
      </c>
      <c r="G28" s="144">
        <f>SUM(C28:F28)</f>
        <v>32030982.588495426</v>
      </c>
      <c r="H28" s="102">
        <v>258</v>
      </c>
      <c r="I28" s="187" t="s">
        <v>26</v>
      </c>
      <c r="J28" s="143">
        <f>G28/H28</f>
        <v>124151.09530424584</v>
      </c>
      <c r="K28" s="75" t="s">
        <v>41</v>
      </c>
      <c r="L28" s="102">
        <v>16775469.275759414</v>
      </c>
      <c r="M28" s="102">
        <v>10523035.926700804</v>
      </c>
      <c r="N28" s="102">
        <v>0</v>
      </c>
      <c r="O28" s="102">
        <v>8632144.769087974</v>
      </c>
      <c r="P28" s="144">
        <f>SUM(L28:O28)</f>
        <v>35930649.97154819</v>
      </c>
      <c r="Q28" s="102">
        <v>275</v>
      </c>
      <c r="R28" s="187" t="s">
        <v>121</v>
      </c>
      <c r="S28" s="143">
        <f>P28/Q28</f>
        <v>130656.90898744797</v>
      </c>
      <c r="T28" s="155">
        <f>(P28-G28)/G28*100</f>
        <v>12.174672981944083</v>
      </c>
      <c r="U28" s="155">
        <f>(Q28-H28)/H28*100</f>
        <v>6.5891472868217065</v>
      </c>
      <c r="V28" s="155">
        <f>(S28-J28)/J28*100</f>
        <v>5.24023865215117</v>
      </c>
    </row>
    <row r="29" spans="1:22" ht="23.25">
      <c r="A29" s="90">
        <v>7.2</v>
      </c>
      <c r="B29" s="75" t="s">
        <v>42</v>
      </c>
      <c r="C29" s="102">
        <v>0</v>
      </c>
      <c r="D29" s="102">
        <v>0</v>
      </c>
      <c r="E29" s="102">
        <v>0</v>
      </c>
      <c r="F29" s="102">
        <v>0</v>
      </c>
      <c r="G29" s="144">
        <f>SUM(C29:F29)</f>
        <v>0</v>
      </c>
      <c r="H29" s="102">
        <v>0</v>
      </c>
      <c r="I29" s="187"/>
      <c r="J29" s="143"/>
      <c r="K29" s="75" t="s">
        <v>42</v>
      </c>
      <c r="L29" s="102">
        <v>0</v>
      </c>
      <c r="M29" s="102">
        <v>0</v>
      </c>
      <c r="N29" s="102">
        <v>0</v>
      </c>
      <c r="O29" s="102">
        <v>0</v>
      </c>
      <c r="P29" s="144">
        <f>SUM(L29:O29)</f>
        <v>0</v>
      </c>
      <c r="Q29" s="102">
        <v>0</v>
      </c>
      <c r="R29" s="187"/>
      <c r="S29" s="143"/>
      <c r="T29" s="155"/>
      <c r="U29" s="155"/>
      <c r="V29" s="155"/>
    </row>
    <row r="30" spans="1:22" ht="23.25">
      <c r="A30" s="90">
        <v>8</v>
      </c>
      <c r="B30" s="132" t="s">
        <v>58</v>
      </c>
      <c r="C30" s="156"/>
      <c r="D30" s="158"/>
      <c r="E30" s="158"/>
      <c r="F30" s="158"/>
      <c r="G30" s="141"/>
      <c r="H30" s="158"/>
      <c r="I30" s="159"/>
      <c r="J30" s="141"/>
      <c r="K30" s="132" t="s">
        <v>58</v>
      </c>
      <c r="L30" s="141"/>
      <c r="M30" s="141"/>
      <c r="N30" s="141"/>
      <c r="O30" s="141"/>
      <c r="P30" s="141"/>
      <c r="Q30" s="139"/>
      <c r="R30" s="141"/>
      <c r="S30" s="141"/>
      <c r="T30" s="160"/>
      <c r="U30" s="160"/>
      <c r="V30" s="160"/>
    </row>
    <row r="31" spans="1:22" ht="23.25">
      <c r="A31" s="90">
        <v>8.1</v>
      </c>
      <c r="B31" s="75" t="s">
        <v>126</v>
      </c>
      <c r="C31" s="102">
        <v>6225522.892964007</v>
      </c>
      <c r="D31" s="102">
        <v>7251867.17575856</v>
      </c>
      <c r="E31" s="102"/>
      <c r="F31" s="102">
        <v>2566674.0324513437</v>
      </c>
      <c r="G31" s="144">
        <f aca="true" t="shared" si="3" ref="G31:G36">SUM(C31:F31)</f>
        <v>16044064.101173911</v>
      </c>
      <c r="H31" s="102">
        <v>93.07</v>
      </c>
      <c r="I31" s="191" t="s">
        <v>25</v>
      </c>
      <c r="J31" s="143">
        <f aca="true" t="shared" si="4" ref="J31:J36">G31/H31</f>
        <v>172387.06458766427</v>
      </c>
      <c r="K31" s="75" t="s">
        <v>126</v>
      </c>
      <c r="L31" s="102">
        <v>6433237.537345995</v>
      </c>
      <c r="M31" s="102">
        <v>8390433.533109328</v>
      </c>
      <c r="N31" s="102"/>
      <c r="O31" s="102">
        <v>2021177.4606602713</v>
      </c>
      <c r="P31" s="144">
        <f aca="true" t="shared" si="5" ref="P31:P36">SUM(L31:O31)</f>
        <v>16844848.531115595</v>
      </c>
      <c r="Q31" s="102">
        <v>64.39</v>
      </c>
      <c r="R31" s="191" t="s">
        <v>116</v>
      </c>
      <c r="S31" s="143">
        <f aca="true" t="shared" si="6" ref="S31:S36">P31/Q31</f>
        <v>261606.59312184493</v>
      </c>
      <c r="T31" s="155">
        <f aca="true" t="shared" si="7" ref="T31:U36">(P31-G31)/G31*100</f>
        <v>4.991157009171338</v>
      </c>
      <c r="U31" s="155">
        <f t="shared" si="7"/>
        <v>-30.81551520361018</v>
      </c>
      <c r="V31" s="155">
        <f aca="true" t="shared" si="8" ref="V31:V36">(S31-J31)/J31*100</f>
        <v>51.75534994321439</v>
      </c>
    </row>
    <row r="32" spans="1:25" ht="23.25">
      <c r="A32" s="90">
        <v>8.2</v>
      </c>
      <c r="B32" s="75" t="s">
        <v>103</v>
      </c>
      <c r="C32" s="102">
        <v>0</v>
      </c>
      <c r="D32" s="102">
        <v>0</v>
      </c>
      <c r="E32" s="102">
        <v>0</v>
      </c>
      <c r="F32" s="102">
        <v>0</v>
      </c>
      <c r="G32" s="144">
        <f t="shared" si="3"/>
        <v>0</v>
      </c>
      <c r="H32" s="102">
        <v>0</v>
      </c>
      <c r="I32" s="191"/>
      <c r="J32" s="143"/>
      <c r="K32" s="75" t="s">
        <v>103</v>
      </c>
      <c r="L32" s="102">
        <v>0</v>
      </c>
      <c r="M32" s="102">
        <v>0</v>
      </c>
      <c r="N32" s="102">
        <v>0</v>
      </c>
      <c r="O32" s="102">
        <v>0</v>
      </c>
      <c r="P32" s="144">
        <f t="shared" si="5"/>
        <v>0</v>
      </c>
      <c r="Q32" s="102">
        <v>0</v>
      </c>
      <c r="R32" s="191"/>
      <c r="S32" s="143"/>
      <c r="T32" s="155"/>
      <c r="U32" s="155"/>
      <c r="V32" s="155"/>
      <c r="Y32" s="105"/>
    </row>
    <row r="33" spans="1:22" ht="23.25">
      <c r="A33" s="90">
        <v>9</v>
      </c>
      <c r="B33" s="132" t="s">
        <v>59</v>
      </c>
      <c r="C33" s="139">
        <v>7813673.58</v>
      </c>
      <c r="D33" s="139">
        <v>299350</v>
      </c>
      <c r="E33" s="139"/>
      <c r="F33" s="139">
        <v>0</v>
      </c>
      <c r="G33" s="144">
        <f t="shared" si="3"/>
        <v>8113023.58</v>
      </c>
      <c r="H33" s="139">
        <v>121</v>
      </c>
      <c r="I33" s="188" t="s">
        <v>27</v>
      </c>
      <c r="J33" s="143">
        <f t="shared" si="4"/>
        <v>67049.78165289256</v>
      </c>
      <c r="K33" s="132" t="s">
        <v>59</v>
      </c>
      <c r="L33" s="139">
        <v>2486026.8601215063</v>
      </c>
      <c r="M33" s="139">
        <v>334975.71947212896</v>
      </c>
      <c r="N33" s="139">
        <v>0</v>
      </c>
      <c r="O33" s="139">
        <v>0</v>
      </c>
      <c r="P33" s="144">
        <f t="shared" si="5"/>
        <v>2821002.579593635</v>
      </c>
      <c r="Q33" s="139">
        <v>44</v>
      </c>
      <c r="R33" s="188" t="s">
        <v>33</v>
      </c>
      <c r="S33" s="143">
        <f t="shared" si="6"/>
        <v>64113.69499076444</v>
      </c>
      <c r="T33" s="161">
        <f t="shared" si="7"/>
        <v>-65.22871464902565</v>
      </c>
      <c r="U33" s="161">
        <f t="shared" si="7"/>
        <v>-63.63636363636363</v>
      </c>
      <c r="V33" s="161">
        <f t="shared" si="8"/>
        <v>-4.378965284820521</v>
      </c>
    </row>
    <row r="34" spans="1:22" ht="23.25">
      <c r="A34" s="90">
        <v>10</v>
      </c>
      <c r="B34" s="132" t="s">
        <v>60</v>
      </c>
      <c r="C34" s="139">
        <v>3069905.1799999997</v>
      </c>
      <c r="D34" s="139">
        <v>1231041.7999999998</v>
      </c>
      <c r="E34" s="139"/>
      <c r="F34" s="139">
        <v>0</v>
      </c>
      <c r="G34" s="144">
        <f t="shared" si="3"/>
        <v>4300946.9799999995</v>
      </c>
      <c r="H34" s="139">
        <v>25</v>
      </c>
      <c r="I34" s="188" t="s">
        <v>27</v>
      </c>
      <c r="J34" s="143">
        <f t="shared" si="4"/>
        <v>172037.87919999997</v>
      </c>
      <c r="K34" s="132" t="s">
        <v>60</v>
      </c>
      <c r="L34" s="139">
        <v>2148976.282347288</v>
      </c>
      <c r="M34" s="139">
        <v>894703.6824033519</v>
      </c>
      <c r="N34" s="139">
        <v>0</v>
      </c>
      <c r="O34" s="139">
        <v>0</v>
      </c>
      <c r="P34" s="144">
        <f t="shared" si="5"/>
        <v>3043679.96475064</v>
      </c>
      <c r="Q34" s="139">
        <v>27</v>
      </c>
      <c r="R34" s="188" t="s">
        <v>120</v>
      </c>
      <c r="S34" s="143">
        <f t="shared" si="6"/>
        <v>112728.88758335703</v>
      </c>
      <c r="T34" s="161">
        <f t="shared" si="7"/>
        <v>-29.232330021640013</v>
      </c>
      <c r="U34" s="161">
        <f t="shared" si="7"/>
        <v>8</v>
      </c>
      <c r="V34" s="161">
        <f t="shared" si="8"/>
        <v>-34.47437964966668</v>
      </c>
    </row>
    <row r="35" spans="1:22" ht="23.25">
      <c r="A35" s="90">
        <v>11</v>
      </c>
      <c r="B35" s="132" t="s">
        <v>61</v>
      </c>
      <c r="C35" s="139"/>
      <c r="D35" s="139"/>
      <c r="E35" s="139"/>
      <c r="F35" s="139"/>
      <c r="G35" s="144">
        <f t="shared" si="3"/>
        <v>0</v>
      </c>
      <c r="H35" s="139"/>
      <c r="I35" s="188"/>
      <c r="J35" s="143"/>
      <c r="K35" s="132" t="s">
        <v>61</v>
      </c>
      <c r="L35" s="139">
        <v>0</v>
      </c>
      <c r="M35" s="139">
        <v>0</v>
      </c>
      <c r="N35" s="139">
        <v>0</v>
      </c>
      <c r="O35" s="139">
        <v>0</v>
      </c>
      <c r="P35" s="144">
        <f t="shared" si="5"/>
        <v>0</v>
      </c>
      <c r="Q35" s="139">
        <v>0</v>
      </c>
      <c r="R35" s="188"/>
      <c r="S35" s="143"/>
      <c r="T35" s="161"/>
      <c r="U35" s="161"/>
      <c r="V35" s="161"/>
    </row>
    <row r="36" spans="1:22" ht="23.25">
      <c r="A36" s="90">
        <v>12</v>
      </c>
      <c r="B36" s="132" t="s">
        <v>62</v>
      </c>
      <c r="C36" s="139">
        <v>5340700</v>
      </c>
      <c r="D36" s="139">
        <v>8137314</v>
      </c>
      <c r="E36" s="139"/>
      <c r="F36" s="139">
        <v>0</v>
      </c>
      <c r="G36" s="144">
        <f t="shared" si="3"/>
        <v>13478014</v>
      </c>
      <c r="H36" s="139">
        <v>48</v>
      </c>
      <c r="I36" s="188" t="s">
        <v>28</v>
      </c>
      <c r="J36" s="143">
        <f t="shared" si="4"/>
        <v>280791.9583333333</v>
      </c>
      <c r="K36" s="132" t="s">
        <v>62</v>
      </c>
      <c r="L36" s="139">
        <v>2542527.4705788135</v>
      </c>
      <c r="M36" s="139">
        <v>4062268.1640055864</v>
      </c>
      <c r="N36" s="139">
        <v>0</v>
      </c>
      <c r="O36" s="139">
        <v>0</v>
      </c>
      <c r="P36" s="144">
        <f t="shared" si="5"/>
        <v>6604795.6345844</v>
      </c>
      <c r="Q36" s="139">
        <v>45</v>
      </c>
      <c r="R36" s="188" t="s">
        <v>120</v>
      </c>
      <c r="S36" s="143">
        <f t="shared" si="6"/>
        <v>146773.2363240978</v>
      </c>
      <c r="T36" s="161">
        <f t="shared" si="7"/>
        <v>-50.995779982240705</v>
      </c>
      <c r="U36" s="161">
        <f t="shared" si="7"/>
        <v>-6.25</v>
      </c>
      <c r="V36" s="161">
        <f t="shared" si="8"/>
        <v>-47.72883198105674</v>
      </c>
    </row>
  </sheetData>
  <sheetProtection/>
  <mergeCells count="6">
    <mergeCell ref="B3:B4"/>
    <mergeCell ref="L3:S3"/>
    <mergeCell ref="C3:J3"/>
    <mergeCell ref="T3:V3"/>
    <mergeCell ref="A3:A4"/>
    <mergeCell ref="K3:K4"/>
  </mergeCells>
  <printOptions/>
  <pageMargins left="1.14" right="0.17" top="0.49" bottom="0.5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2022-10-28T09:15:16Z</dcterms:modified>
  <cp:category/>
  <cp:version/>
  <cp:contentType/>
  <cp:contentStatus/>
</cp:coreProperties>
</file>